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<sst xmlns="http://schemas.openxmlformats.org/spreadsheetml/2006/main" count="236" uniqueCount="117">
  <si>
    <t>ЛИСТ 1</t>
  </si>
  <si>
    <t>Размер</t>
  </si>
  <si>
    <t>Z(0)</t>
  </si>
  <si>
    <t>5/НВ</t>
  </si>
  <si>
    <t>6/НВ</t>
  </si>
  <si>
    <t>ВАРИАТОРНЫЕ</t>
  </si>
  <si>
    <t>28х16-1220</t>
  </si>
  <si>
    <t>28х16-1450</t>
  </si>
  <si>
    <t>32х15-2000</t>
  </si>
  <si>
    <t>45х22-2385</t>
  </si>
  <si>
    <t>12,5х9</t>
  </si>
  <si>
    <t>45х22-2600</t>
  </si>
  <si>
    <t>B(Б)</t>
  </si>
  <si>
    <t>45х22-3570</t>
  </si>
  <si>
    <t>45х22-4000</t>
  </si>
  <si>
    <t>50х20-2150</t>
  </si>
  <si>
    <t>50,8х24-2270</t>
  </si>
  <si>
    <t>7 РК</t>
  </si>
  <si>
    <t>68х24-2600</t>
  </si>
  <si>
    <t>14х10</t>
  </si>
  <si>
    <t>УВ(SPC)</t>
  </si>
  <si>
    <t>ВЕНТИЛЯТОРНЫЕ</t>
  </si>
  <si>
    <t>8,5х8</t>
  </si>
  <si>
    <t>8 РК</t>
  </si>
  <si>
    <t>12,5х9 ЗУБ</t>
  </si>
  <si>
    <t>10 РК</t>
  </si>
  <si>
    <t>AVX 17х10 (14х10)</t>
  </si>
  <si>
    <t>14х13</t>
  </si>
  <si>
    <t>16 РК</t>
  </si>
  <si>
    <t>24 РК</t>
  </si>
  <si>
    <t>AVX 17х13 (14х13)</t>
  </si>
  <si>
    <t>16х11</t>
  </si>
  <si>
    <t>D(Г)</t>
  </si>
  <si>
    <t>16х11 ЗУБ</t>
  </si>
  <si>
    <t>A</t>
  </si>
  <si>
    <t>2/УВ(2/SPC)</t>
  </si>
  <si>
    <t>AVX 22 (19х12,5)</t>
  </si>
  <si>
    <t>19х12,5</t>
  </si>
  <si>
    <t>4/УВ(4/SPC)</t>
  </si>
  <si>
    <t>21х14 ЗУБ</t>
  </si>
  <si>
    <t>8/УВ(8/SPC)</t>
  </si>
  <si>
    <t>МНОГОРУЧЬВЫЕ</t>
  </si>
  <si>
    <t>2/НВ</t>
  </si>
  <si>
    <t>21х14</t>
  </si>
  <si>
    <t>ПОЛИКЛИНОВЫЕ</t>
  </si>
  <si>
    <t>4 РК</t>
  </si>
  <si>
    <t>9,5х8</t>
  </si>
  <si>
    <t>ВЕНТИЛЯТОРНЫЕ ЗУБ</t>
  </si>
  <si>
    <t>10х8</t>
  </si>
  <si>
    <t>AVX 10 (8,5х8)</t>
  </si>
  <si>
    <t>5 РК</t>
  </si>
  <si>
    <t>11х10</t>
  </si>
  <si>
    <t>6 РК</t>
  </si>
  <si>
    <t>E(Д)</t>
  </si>
  <si>
    <t>3/НВ</t>
  </si>
  <si>
    <t>AVX 10 (10х8)</t>
  </si>
  <si>
    <t>C(В)</t>
  </si>
  <si>
    <t>4/НВ</t>
  </si>
  <si>
    <t>AVX 13 (11х10)</t>
  </si>
  <si>
    <t>УБ(SPB)</t>
  </si>
  <si>
    <t>ЛИСТ 2</t>
  </si>
  <si>
    <t>ЛИСТ 3</t>
  </si>
  <si>
    <t>ГРМ (GRM)</t>
  </si>
  <si>
    <t>ТС-70</t>
  </si>
  <si>
    <t>ПЛОСКИЕ БЕСКОНЕЧНЫЕ</t>
  </si>
  <si>
    <t>БКНЛ-65</t>
  </si>
  <si>
    <t>100х3</t>
  </si>
  <si>
    <t>100х4</t>
  </si>
  <si>
    <t xml:space="preserve">100х5 </t>
  </si>
  <si>
    <t>100х6</t>
  </si>
  <si>
    <t>120х3</t>
  </si>
  <si>
    <t>120х4</t>
  </si>
  <si>
    <t>125х3</t>
  </si>
  <si>
    <t>125х4</t>
  </si>
  <si>
    <t>125х5</t>
  </si>
  <si>
    <t>125х6</t>
  </si>
  <si>
    <t>150х3</t>
  </si>
  <si>
    <t>150х4</t>
  </si>
  <si>
    <t>175х4</t>
  </si>
  <si>
    <t>175х5</t>
  </si>
  <si>
    <t>175х6</t>
  </si>
  <si>
    <t>250х3</t>
  </si>
  <si>
    <t>250х4</t>
  </si>
  <si>
    <t>250х5</t>
  </si>
  <si>
    <t>250х6</t>
  </si>
  <si>
    <t>300х4</t>
  </si>
  <si>
    <t>300х5</t>
  </si>
  <si>
    <t>300х6</t>
  </si>
  <si>
    <t>400х4</t>
  </si>
  <si>
    <t>450х3</t>
  </si>
  <si>
    <t>450х5</t>
  </si>
  <si>
    <t>500х4</t>
  </si>
  <si>
    <t>500х5</t>
  </si>
  <si>
    <t>650х3</t>
  </si>
  <si>
    <t>400х4 rib</t>
  </si>
  <si>
    <t>100х3 (2,4+0)</t>
  </si>
  <si>
    <t>150х3 (2,4+0)</t>
  </si>
  <si>
    <t>100х3 (0+0)</t>
  </si>
  <si>
    <t>200х3 (2,4+0)</t>
  </si>
  <si>
    <t>200х3 (0+0)</t>
  </si>
  <si>
    <t>300х3 (2,4+0)</t>
  </si>
  <si>
    <t>300х4 (2,4+0)</t>
  </si>
  <si>
    <t>400х3 (2,4+0)</t>
  </si>
  <si>
    <t>400х4 (2,4+0)</t>
  </si>
  <si>
    <t>500х3 (2,4+0)</t>
  </si>
  <si>
    <t>ЛИСТ 4</t>
  </si>
  <si>
    <t>250х4-11000</t>
  </si>
  <si>
    <t>400х4-2560</t>
  </si>
  <si>
    <t>400х4-7000</t>
  </si>
  <si>
    <t>450х3-3000</t>
  </si>
  <si>
    <t>400х4-2560 с ребрами</t>
  </si>
  <si>
    <t>500х4-2560</t>
  </si>
  <si>
    <t>Цена МО</t>
  </si>
  <si>
    <t>Цена Роз</t>
  </si>
  <si>
    <t>Цена Опт</t>
  </si>
  <si>
    <t>Цена VIP</t>
  </si>
  <si>
    <t>Прайс-лист    на  ремни  по  состоянию  на 01.02.2014г.,  цены  указаны  без  учета 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</si>
</sst>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22"/>
      <color rgb="FFFF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2">
      <alignment/>
      <protection/>
    </xf>
    <xf numFmtId="0" fontId="20" fillId="0" borderId="0" xfId="52" applyFont="1" applyFill="1" applyBorder="1" applyAlignment="1">
      <alignment horizontal="right"/>
      <protection/>
    </xf>
    <xf numFmtId="0" fontId="21" fillId="0" borderId="0" xfId="52" applyFont="1" applyFill="1" applyBorder="1" applyAlignment="1">
      <alignment/>
      <protection/>
    </xf>
    <xf numFmtId="0" fontId="20" fillId="0" borderId="0" xfId="52" applyFont="1" applyFill="1" applyBorder="1" applyAlignment="1">
      <alignment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21" fillId="33" borderId="10" xfId="52" applyFont="1" applyFill="1" applyBorder="1" applyAlignment="1">
      <alignment horizontal="center" vertical="center"/>
      <protection/>
    </xf>
    <xf numFmtId="0" fontId="21" fillId="33" borderId="11" xfId="52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Border="1" applyAlignment="1">
      <alignment/>
    </xf>
    <xf numFmtId="9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9" fontId="48" fillId="0" borderId="0" xfId="0" applyNumberFormat="1" applyFont="1" applyAlignment="1">
      <alignment horizontal="center"/>
    </xf>
    <xf numFmtId="0" fontId="21" fillId="33" borderId="1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 vertical="center"/>
      <protection/>
    </xf>
    <xf numFmtId="2" fontId="21" fillId="0" borderId="13" xfId="52" applyNumberFormat="1" applyFont="1" applyBorder="1" applyAlignment="1">
      <alignment horizontal="right"/>
      <protection/>
    </xf>
    <xf numFmtId="0" fontId="21" fillId="33" borderId="14" xfId="52" applyFont="1" applyFill="1" applyBorder="1" applyAlignment="1">
      <alignment horizontal="center" vertical="center"/>
      <protection/>
    </xf>
    <xf numFmtId="0" fontId="21" fillId="33" borderId="15" xfId="52" applyFont="1" applyFill="1" applyBorder="1" applyAlignment="1">
      <alignment horizontal="center"/>
      <protection/>
    </xf>
    <xf numFmtId="0" fontId="21" fillId="33" borderId="16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 vertical="center"/>
      <protection/>
    </xf>
    <xf numFmtId="2" fontId="21" fillId="0" borderId="17" xfId="52" applyNumberFormat="1" applyFont="1" applyBorder="1" applyAlignment="1">
      <alignment horizontal="right"/>
      <protection/>
    </xf>
    <xf numFmtId="0" fontId="21" fillId="0" borderId="13" xfId="52" applyFont="1" applyBorder="1" applyAlignment="1">
      <alignment horizontal="center"/>
      <protection/>
    </xf>
    <xf numFmtId="2" fontId="21" fillId="0" borderId="13" xfId="52" applyNumberFormat="1" applyFont="1" applyBorder="1" applyAlignment="1">
      <alignment/>
      <protection/>
    </xf>
    <xf numFmtId="0" fontId="21" fillId="0" borderId="17" xfId="52" applyFont="1" applyBorder="1" applyAlignment="1">
      <alignment horizontal="center"/>
      <protection/>
    </xf>
    <xf numFmtId="2" fontId="21" fillId="0" borderId="17" xfId="52" applyNumberFormat="1" applyFont="1" applyBorder="1" applyAlignment="1">
      <alignment/>
      <protection/>
    </xf>
    <xf numFmtId="0" fontId="21" fillId="0" borderId="18" xfId="52" applyFont="1" applyBorder="1" applyAlignment="1">
      <alignment horizontal="center"/>
      <protection/>
    </xf>
    <xf numFmtId="2" fontId="21" fillId="0" borderId="18" xfId="52" applyNumberFormat="1" applyFont="1" applyBorder="1" applyAlignment="1">
      <alignment/>
      <protection/>
    </xf>
    <xf numFmtId="2" fontId="21" fillId="0" borderId="13" xfId="52" applyNumberFormat="1" applyFont="1" applyFill="1" applyBorder="1" applyAlignment="1">
      <alignment/>
      <protection/>
    </xf>
    <xf numFmtId="2" fontId="21" fillId="0" borderId="17" xfId="52" applyNumberFormat="1" applyFont="1" applyFill="1" applyBorder="1" applyAlignment="1">
      <alignment/>
      <protection/>
    </xf>
    <xf numFmtId="2" fontId="21" fillId="0" borderId="18" xfId="52" applyNumberFormat="1" applyFont="1" applyFill="1" applyBorder="1" applyAlignment="1">
      <alignment/>
      <protection/>
    </xf>
    <xf numFmtId="0" fontId="21" fillId="0" borderId="18" xfId="52" applyFont="1" applyFill="1" applyBorder="1" applyAlignment="1">
      <alignment horizontal="center" vertical="center"/>
      <protection/>
    </xf>
    <xf numFmtId="0" fontId="21" fillId="33" borderId="15" xfId="52" applyFont="1" applyFill="1" applyBorder="1" applyAlignment="1">
      <alignment horizontal="center" vertical="center"/>
      <protection/>
    </xf>
    <xf numFmtId="0" fontId="21" fillId="33" borderId="16" xfId="52" applyFont="1" applyFill="1" applyBorder="1" applyAlignment="1">
      <alignment horizontal="center" vertical="center"/>
      <protection/>
    </xf>
    <xf numFmtId="1" fontId="21" fillId="0" borderId="13" xfId="52" applyNumberFormat="1" applyFont="1" applyFill="1" applyBorder="1" applyAlignment="1">
      <alignment horizontal="left"/>
      <protection/>
    </xf>
    <xf numFmtId="1" fontId="21" fillId="0" borderId="13" xfId="52" applyNumberFormat="1" applyFont="1" applyFill="1" applyBorder="1" applyAlignment="1">
      <alignment horizontal="left" vertical="center"/>
      <protection/>
    </xf>
    <xf numFmtId="1" fontId="21" fillId="0" borderId="17" xfId="52" applyNumberFormat="1" applyFont="1" applyFill="1" applyBorder="1" applyAlignment="1">
      <alignment horizontal="left"/>
      <protection/>
    </xf>
    <xf numFmtId="2" fontId="49" fillId="0" borderId="17" xfId="0" applyNumberFormat="1" applyFont="1" applyBorder="1" applyAlignment="1">
      <alignment/>
    </xf>
    <xf numFmtId="2" fontId="21" fillId="0" borderId="13" xfId="52" applyNumberFormat="1" applyFont="1" applyFill="1" applyBorder="1" applyAlignment="1">
      <alignment vertical="center"/>
      <protection/>
    </xf>
    <xf numFmtId="0" fontId="21" fillId="0" borderId="13" xfId="52" applyFont="1" applyFill="1" applyBorder="1" applyAlignment="1">
      <alignment horizontal="center"/>
      <protection/>
    </xf>
    <xf numFmtId="2" fontId="21" fillId="0" borderId="13" xfId="52" applyNumberFormat="1" applyFont="1" applyFill="1" applyBorder="1">
      <alignment/>
      <protection/>
    </xf>
    <xf numFmtId="0" fontId="0" fillId="0" borderId="13" xfId="0" applyBorder="1" applyAlignment="1">
      <alignment/>
    </xf>
    <xf numFmtId="2" fontId="21" fillId="0" borderId="17" xfId="52" applyNumberFormat="1" applyFont="1" applyFill="1" applyBorder="1">
      <alignment/>
      <protection/>
    </xf>
    <xf numFmtId="0" fontId="50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 horizontal="center"/>
    </xf>
    <xf numFmtId="0" fontId="23" fillId="0" borderId="13" xfId="52" applyFont="1" applyFill="1" applyBorder="1" applyAlignment="1">
      <alignment horizontal="center"/>
      <protection/>
    </xf>
    <xf numFmtId="2" fontId="21" fillId="0" borderId="13" xfId="52" applyNumberFormat="1" applyFont="1" applyFill="1" applyBorder="1" applyAlignment="1">
      <alignment horizontal="right" vertical="center"/>
      <protection/>
    </xf>
    <xf numFmtId="2" fontId="21" fillId="0" borderId="13" xfId="52" applyNumberFormat="1" applyFont="1" applyFill="1" applyBorder="1" applyAlignment="1">
      <alignment horizontal="right"/>
      <protection/>
    </xf>
    <xf numFmtId="2" fontId="49" fillId="0" borderId="13" xfId="0" applyNumberFormat="1" applyFont="1" applyBorder="1" applyAlignment="1">
      <alignment/>
    </xf>
    <xf numFmtId="0" fontId="21" fillId="0" borderId="17" xfId="52" applyFont="1" applyFill="1" applyBorder="1" applyAlignment="1">
      <alignment horizontal="center"/>
      <protection/>
    </xf>
    <xf numFmtId="0" fontId="49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49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9" fontId="48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2" fontId="21" fillId="0" borderId="17" xfId="52" applyNumberFormat="1" applyFont="1" applyFill="1" applyBorder="1" applyAlignment="1">
      <alignment horizontal="right" vertical="center"/>
      <protection/>
    </xf>
    <xf numFmtId="2" fontId="21" fillId="0" borderId="20" xfId="52" applyNumberFormat="1" applyFont="1" applyBorder="1" applyAlignment="1">
      <alignment horizontal="right"/>
      <protection/>
    </xf>
    <xf numFmtId="2" fontId="21" fillId="0" borderId="17" xfId="52" applyNumberFormat="1" applyFont="1" applyFill="1" applyBorder="1" applyAlignment="1">
      <alignment horizontal="right"/>
      <protection/>
    </xf>
    <xf numFmtId="0" fontId="21" fillId="33" borderId="11" xfId="52" applyFont="1" applyFill="1" applyBorder="1" applyAlignment="1">
      <alignment horizontal="center" vertical="center"/>
      <protection/>
    </xf>
    <xf numFmtId="2" fontId="2" fillId="0" borderId="0" xfId="52" applyNumberFormat="1">
      <alignment/>
      <protection/>
    </xf>
    <xf numFmtId="2" fontId="21" fillId="0" borderId="18" xfId="52" applyNumberFormat="1" applyFont="1" applyBorder="1" applyAlignment="1">
      <alignment horizontal="right"/>
      <protection/>
    </xf>
    <xf numFmtId="2" fontId="21" fillId="0" borderId="18" xfId="52" applyNumberFormat="1" applyFont="1" applyFill="1" applyBorder="1" applyAlignment="1">
      <alignment horizontal="right" vertical="center"/>
      <protection/>
    </xf>
    <xf numFmtId="2" fontId="21" fillId="0" borderId="17" xfId="52" applyNumberFormat="1" applyFont="1" applyFill="1" applyBorder="1" applyAlignment="1">
      <alignment vertical="center"/>
      <protection/>
    </xf>
    <xf numFmtId="2" fontId="21" fillId="0" borderId="20" xfId="52" applyNumberFormat="1" applyFont="1" applyFill="1" applyBorder="1" applyAlignment="1">
      <alignment horizontal="right" vertical="center"/>
      <protection/>
    </xf>
    <xf numFmtId="2" fontId="21" fillId="0" borderId="13" xfId="52" applyNumberFormat="1" applyFont="1" applyBorder="1" applyAlignment="1">
      <alignment horizontal="center"/>
      <protection/>
    </xf>
    <xf numFmtId="2" fontId="21" fillId="0" borderId="17" xfId="52" applyNumberFormat="1" applyFont="1" applyBorder="1" applyAlignment="1">
      <alignment horizontal="center"/>
      <protection/>
    </xf>
    <xf numFmtId="2" fontId="21" fillId="0" borderId="18" xfId="52" applyNumberFormat="1" applyFont="1" applyBorder="1" applyAlignment="1">
      <alignment horizontal="center"/>
      <protection/>
    </xf>
    <xf numFmtId="2" fontId="21" fillId="0" borderId="13" xfId="52" applyNumberFormat="1" applyFont="1" applyFill="1" applyBorder="1" applyAlignment="1">
      <alignment horizontal="center" vertical="center"/>
      <protection/>
    </xf>
    <xf numFmtId="0" fontId="21" fillId="0" borderId="13" xfId="52" applyFont="1" applyFill="1" applyBorder="1" applyAlignment="1">
      <alignment horizontal="right" vertical="center"/>
      <protection/>
    </xf>
    <xf numFmtId="0" fontId="21" fillId="0" borderId="17" xfId="52" applyFont="1" applyBorder="1" applyAlignment="1">
      <alignment horizontal="right"/>
      <protection/>
    </xf>
    <xf numFmtId="2" fontId="23" fillId="0" borderId="13" xfId="52" applyNumberFormat="1" applyFont="1" applyFill="1" applyBorder="1" applyAlignment="1">
      <alignment horizontal="right"/>
      <protection/>
    </xf>
    <xf numFmtId="2" fontId="21" fillId="0" borderId="13" xfId="52" applyNumberFormat="1" applyFont="1" applyBorder="1">
      <alignment/>
      <protection/>
    </xf>
    <xf numFmtId="0" fontId="21" fillId="0" borderId="13" xfId="52" applyFont="1" applyBorder="1" applyAlignment="1">
      <alignment horizontal="right"/>
      <protection/>
    </xf>
    <xf numFmtId="0" fontId="21" fillId="35" borderId="21" xfId="52" applyFont="1" applyFill="1" applyBorder="1" applyAlignment="1">
      <alignment horizontal="center" vertical="center"/>
      <protection/>
    </xf>
    <xf numFmtId="0" fontId="21" fillId="35" borderId="22" xfId="52" applyFont="1" applyFill="1" applyBorder="1" applyAlignment="1">
      <alignment horizontal="center" vertical="center"/>
      <protection/>
    </xf>
    <xf numFmtId="0" fontId="2" fillId="35" borderId="22" xfId="52" applyFill="1" applyBorder="1" applyAlignme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35" borderId="10" xfId="52" applyFont="1" applyFill="1" applyBorder="1" applyAlignment="1">
      <alignment horizontal="center" vertical="center"/>
      <protection/>
    </xf>
    <xf numFmtId="0" fontId="21" fillId="35" borderId="24" xfId="52" applyFont="1" applyFill="1" applyBorder="1" applyAlignment="1">
      <alignment horizontal="center" vertical="center"/>
      <protection/>
    </xf>
    <xf numFmtId="0" fontId="21" fillId="35" borderId="24" xfId="52" applyFont="1" applyFill="1" applyBorder="1" applyAlignment="1">
      <alignment/>
      <protection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2" fillId="35" borderId="24" xfId="52" applyFill="1" applyBorder="1" applyAlignment="1">
      <alignment/>
      <protection/>
    </xf>
    <xf numFmtId="0" fontId="21" fillId="35" borderId="10" xfId="52" applyFont="1" applyFill="1" applyBorder="1" applyAlignment="1">
      <alignment horizontal="center"/>
      <protection/>
    </xf>
    <xf numFmtId="0" fontId="21" fillId="35" borderId="24" xfId="52" applyFont="1" applyFill="1" applyBorder="1" applyAlignment="1">
      <alignment horizontal="center"/>
      <protection/>
    </xf>
    <xf numFmtId="0" fontId="3" fillId="35" borderId="24" xfId="52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35" borderId="21" xfId="52" applyFont="1" applyFill="1" applyBorder="1" applyAlignment="1">
      <alignment horizontal="center"/>
      <protection/>
    </xf>
    <xf numFmtId="0" fontId="21" fillId="35" borderId="22" xfId="52" applyFont="1" applyFill="1" applyBorder="1" applyAlignment="1">
      <alignment horizontal="center"/>
      <protection/>
    </xf>
    <xf numFmtId="0" fontId="21" fillId="36" borderId="21" xfId="52" applyFont="1" applyFill="1" applyBorder="1" applyAlignment="1">
      <alignment horizontal="center"/>
      <protection/>
    </xf>
    <xf numFmtId="0" fontId="21" fillId="36" borderId="22" xfId="52" applyFont="1" applyFill="1" applyBorder="1" applyAlignment="1">
      <alignment horizontal="center"/>
      <protection/>
    </xf>
    <xf numFmtId="0" fontId="2" fillId="36" borderId="22" xfId="52" applyFill="1" applyBorder="1" applyAlignment="1">
      <alignment/>
      <protection/>
    </xf>
    <xf numFmtId="0" fontId="20" fillId="35" borderId="24" xfId="52" applyFont="1" applyFill="1" applyBorder="1" applyAlignment="1">
      <alignment/>
      <protection/>
    </xf>
    <xf numFmtId="0" fontId="21" fillId="35" borderId="22" xfId="52" applyFont="1" applyFill="1" applyBorder="1" applyAlignment="1">
      <alignment/>
      <protection/>
    </xf>
    <xf numFmtId="0" fontId="20" fillId="35" borderId="24" xfId="52" applyFont="1" applyFill="1" applyBorder="1" applyAlignment="1">
      <alignment horizontal="center"/>
      <protection/>
    </xf>
    <xf numFmtId="0" fontId="21" fillId="35" borderId="10" xfId="52" applyFont="1" applyFill="1" applyBorder="1" applyAlignment="1">
      <alignment horizontal="center" vertical="top"/>
      <protection/>
    </xf>
    <xf numFmtId="0" fontId="21" fillId="35" borderId="24" xfId="52" applyFont="1" applyFill="1" applyBorder="1" applyAlignment="1">
      <alignment horizontal="center" vertical="top"/>
      <protection/>
    </xf>
    <xf numFmtId="0" fontId="20" fillId="35" borderId="22" xfId="52" applyFont="1" applyFill="1" applyBorder="1" applyAlignment="1">
      <alignment/>
      <protection/>
    </xf>
    <xf numFmtId="0" fontId="3" fillId="35" borderId="22" xfId="52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5" borderId="22" xfId="52" applyFill="1" applyBorder="1" applyAlignment="1">
      <alignment horizontal="center"/>
      <protection/>
    </xf>
    <xf numFmtId="0" fontId="21" fillId="36" borderId="21" xfId="52" applyFont="1" applyFill="1" applyBorder="1" applyAlignment="1">
      <alignment horizontal="center" vertical="center"/>
      <protection/>
    </xf>
    <xf numFmtId="0" fontId="21" fillId="36" borderId="22" xfId="52" applyFont="1" applyFill="1" applyBorder="1" applyAlignment="1">
      <alignment horizontal="center" vertical="center"/>
      <protection/>
    </xf>
    <xf numFmtId="0" fontId="3" fillId="35" borderId="22" xfId="52" applyFont="1" applyFill="1" applyBorder="1" applyAlignment="1">
      <alignment/>
      <protection/>
    </xf>
    <xf numFmtId="0" fontId="49" fillId="35" borderId="10" xfId="0" applyFont="1" applyFill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6" borderId="22" xfId="52" applyFont="1" applyFill="1" applyBorder="1" applyAlignment="1">
      <alignment horizontal="center"/>
      <protection/>
    </xf>
    <xf numFmtId="0" fontId="49" fillId="36" borderId="21" xfId="0" applyFont="1" applyFill="1" applyBorder="1" applyAlignment="1">
      <alignment horizontal="center"/>
    </xf>
    <xf numFmtId="0" fontId="49" fillId="36" borderId="22" xfId="0" applyFont="1" applyFill="1" applyBorder="1" applyAlignment="1">
      <alignment horizontal="center"/>
    </xf>
    <xf numFmtId="0" fontId="51" fillId="36" borderId="21" xfId="0" applyFont="1" applyFill="1" applyBorder="1" applyAlignment="1">
      <alignment horizontal="center"/>
    </xf>
    <xf numFmtId="0" fontId="51" fillId="36" borderId="22" xfId="0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9" fontId="48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0" fillId="0" borderId="24" xfId="0" applyBorder="1" applyAlignment="1">
      <alignment vertical="center"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25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0.71875" style="0" customWidth="1"/>
    <col min="3" max="3" width="9.140625" style="7" customWidth="1"/>
    <col min="5" max="6" width="9.140625" style="7" customWidth="1"/>
    <col min="7" max="7" width="0.71875" style="0" customWidth="1"/>
    <col min="8" max="8" width="11.7109375" style="0" customWidth="1"/>
    <col min="9" max="9" width="9.57421875" style="7" customWidth="1"/>
    <col min="11" max="12" width="9.140625" style="7" customWidth="1"/>
    <col min="13" max="13" width="0.71875" style="0" customWidth="1"/>
    <col min="15" max="15" width="9.140625" style="7" customWidth="1"/>
    <col min="17" max="18" width="9.140625" style="7" customWidth="1"/>
    <col min="19" max="19" width="0.71875" style="0" customWidth="1"/>
    <col min="21" max="21" width="9.140625" style="7" customWidth="1"/>
    <col min="23" max="24" width="9.140625" style="7" customWidth="1"/>
    <col min="25" max="25" width="0.71875" style="0" customWidth="1"/>
    <col min="26" max="26" width="10.8515625" style="0" customWidth="1"/>
    <col min="27" max="27" width="10.8515625" style="7" customWidth="1"/>
    <col min="29" max="30" width="9.140625" style="7" customWidth="1"/>
    <col min="31" max="31" width="0.71875" style="0" customWidth="1"/>
    <col min="33" max="33" width="9.140625" style="7" customWidth="1"/>
    <col min="35" max="36" width="9.140625" style="7" customWidth="1"/>
    <col min="37" max="37" width="0.71875" style="0" customWidth="1"/>
    <col min="39" max="39" width="9.140625" style="7" customWidth="1"/>
    <col min="41" max="42" width="9.140625" style="7" customWidth="1"/>
    <col min="43" max="43" width="0.71875" style="0" customWidth="1"/>
    <col min="44" max="44" width="9.140625" style="10" customWidth="1"/>
  </cols>
  <sheetData>
    <row r="1" spans="2:9" ht="15.75" thickBot="1">
      <c r="B1" s="6" t="s">
        <v>0</v>
      </c>
      <c r="C1" s="6"/>
      <c r="H1" s="5" t="s">
        <v>116</v>
      </c>
      <c r="I1" s="5"/>
    </row>
    <row r="2" spans="2:42" ht="15.75" thickBot="1">
      <c r="B2" s="25" t="s">
        <v>1</v>
      </c>
      <c r="C2" s="25" t="s">
        <v>115</v>
      </c>
      <c r="D2" s="26" t="s">
        <v>114</v>
      </c>
      <c r="E2" s="26" t="s">
        <v>112</v>
      </c>
      <c r="F2" s="27" t="s">
        <v>113</v>
      </c>
      <c r="G2" s="2"/>
      <c r="H2" s="8" t="s">
        <v>1</v>
      </c>
      <c r="I2" s="8" t="s">
        <v>115</v>
      </c>
      <c r="J2" s="9" t="s">
        <v>114</v>
      </c>
      <c r="K2" s="9" t="s">
        <v>112</v>
      </c>
      <c r="L2" s="22" t="s">
        <v>113</v>
      </c>
      <c r="M2" s="3"/>
      <c r="N2" s="8" t="s">
        <v>1</v>
      </c>
      <c r="O2" s="8" t="s">
        <v>115</v>
      </c>
      <c r="P2" s="9" t="s">
        <v>114</v>
      </c>
      <c r="Q2" s="9" t="s">
        <v>112</v>
      </c>
      <c r="R2" s="22" t="s">
        <v>113</v>
      </c>
      <c r="S2" s="4"/>
      <c r="T2" s="8" t="s">
        <v>1</v>
      </c>
      <c r="U2" s="8" t="s">
        <v>115</v>
      </c>
      <c r="V2" s="9" t="s">
        <v>114</v>
      </c>
      <c r="W2" s="9" t="s">
        <v>112</v>
      </c>
      <c r="X2" s="22" t="s">
        <v>113</v>
      </c>
      <c r="Y2" s="4"/>
      <c r="Z2" s="8" t="s">
        <v>1</v>
      </c>
      <c r="AA2" s="8" t="s">
        <v>115</v>
      </c>
      <c r="AB2" s="9" t="s">
        <v>114</v>
      </c>
      <c r="AC2" s="9" t="s">
        <v>112</v>
      </c>
      <c r="AD2" s="22" t="s">
        <v>113</v>
      </c>
      <c r="AE2" s="4"/>
      <c r="AF2" s="8" t="s">
        <v>1</v>
      </c>
      <c r="AG2" s="8" t="s">
        <v>115</v>
      </c>
      <c r="AH2" s="9" t="s">
        <v>114</v>
      </c>
      <c r="AI2" s="9" t="s">
        <v>112</v>
      </c>
      <c r="AJ2" s="22" t="s">
        <v>113</v>
      </c>
      <c r="AK2" s="4"/>
      <c r="AL2" s="8" t="s">
        <v>1</v>
      </c>
      <c r="AM2" s="8" t="s">
        <v>115</v>
      </c>
      <c r="AN2" s="9" t="s">
        <v>114</v>
      </c>
      <c r="AO2" s="9" t="s">
        <v>112</v>
      </c>
      <c r="AP2" s="22" t="s">
        <v>113</v>
      </c>
    </row>
    <row r="3" spans="2:44" ht="15.75" thickBot="1">
      <c r="B3" s="92" t="s">
        <v>2</v>
      </c>
      <c r="C3" s="93"/>
      <c r="D3" s="110"/>
      <c r="E3" s="101"/>
      <c r="F3" s="102"/>
      <c r="H3" s="28">
        <v>1900</v>
      </c>
      <c r="I3" s="69">
        <v>30.209846650524614</v>
      </c>
      <c r="J3" s="29">
        <f>K3/1.05</f>
        <v>30.209846650524614</v>
      </c>
      <c r="K3" s="29">
        <v>31.720338983050848</v>
      </c>
      <c r="L3" s="29">
        <f>K3*1.05</f>
        <v>33.30635593220339</v>
      </c>
      <c r="N3" s="28">
        <v>1220</v>
      </c>
      <c r="O3" s="69">
        <v>18.4708</v>
      </c>
      <c r="P3" s="29">
        <f>Q3/1.015</f>
        <v>19.42506470735577</v>
      </c>
      <c r="Q3" s="29">
        <v>19.716440677966105</v>
      </c>
      <c r="R3" s="29">
        <f>Q3*1.015</f>
        <v>20.012187288135596</v>
      </c>
      <c r="S3" s="68"/>
      <c r="T3" s="32">
        <v>3750</v>
      </c>
      <c r="U3" s="29">
        <v>56.775000000000006</v>
      </c>
      <c r="V3" s="33">
        <f>W3/1.015</f>
        <v>59.70819069883945</v>
      </c>
      <c r="W3" s="33">
        <v>60.60381355932204</v>
      </c>
      <c r="X3" s="33">
        <f>W3*1.015</f>
        <v>61.51287076271186</v>
      </c>
      <c r="Y3" s="68"/>
      <c r="Z3" s="32">
        <v>1700</v>
      </c>
      <c r="AA3" s="29">
        <v>39.474</v>
      </c>
      <c r="AB3" s="33">
        <f>AC3/1.055</f>
        <v>40.01124588320348</v>
      </c>
      <c r="AC3" s="33">
        <v>42.21186440677967</v>
      </c>
      <c r="AD3" s="33">
        <f>AC3*1.055</f>
        <v>44.53351694915255</v>
      </c>
      <c r="AE3" s="68"/>
      <c r="AF3" s="32">
        <v>5600</v>
      </c>
      <c r="AG3" s="29">
        <v>130.03199999999998</v>
      </c>
      <c r="AH3" s="33">
        <f>AI3/1.055</f>
        <v>131.80175114467028</v>
      </c>
      <c r="AI3" s="33">
        <v>139.05084745762713</v>
      </c>
      <c r="AJ3" s="33">
        <f>AI3*1.055</f>
        <v>146.6986440677966</v>
      </c>
      <c r="AK3" s="68"/>
      <c r="AL3" s="32">
        <v>3750</v>
      </c>
      <c r="AM3" s="29">
        <v>148.6125</v>
      </c>
      <c r="AN3" s="33">
        <f>AO3/1.05</f>
        <v>151.5587167070218</v>
      </c>
      <c r="AO3" s="33">
        <v>159.1366525423729</v>
      </c>
      <c r="AP3" s="33">
        <f>AO3*1.05</f>
        <v>167.09348516949154</v>
      </c>
      <c r="AQ3" s="68"/>
      <c r="AR3" s="11"/>
    </row>
    <row r="4" spans="2:44" ht="15">
      <c r="B4" s="28">
        <v>500</v>
      </c>
      <c r="C4" s="69">
        <v>7.949959644874898</v>
      </c>
      <c r="D4" s="29">
        <f>E4/1.05</f>
        <v>7.949959644874898</v>
      </c>
      <c r="E4" s="29">
        <v>8.347457627118644</v>
      </c>
      <c r="F4" s="29">
        <f>E4*1.05</f>
        <v>8.764830508474576</v>
      </c>
      <c r="H4" s="23">
        <v>2000</v>
      </c>
      <c r="I4" s="69">
        <v>31.799838579499593</v>
      </c>
      <c r="J4" s="29">
        <f>K4/1.05</f>
        <v>31.799838579499593</v>
      </c>
      <c r="K4" s="29">
        <v>33.389830508474574</v>
      </c>
      <c r="L4" s="29">
        <f>K4*1.05</f>
        <v>35.059322033898304</v>
      </c>
      <c r="N4" s="23">
        <v>1230</v>
      </c>
      <c r="O4" s="69">
        <v>18.6222</v>
      </c>
      <c r="P4" s="29">
        <f aca="true" t="shared" si="0" ref="P4:P36">Q4/1.015</f>
        <v>19.58428654921934</v>
      </c>
      <c r="Q4" s="29">
        <v>19.878050847457626</v>
      </c>
      <c r="R4" s="29">
        <f aca="true" t="shared" si="1" ref="R4:R36">Q4*1.015</f>
        <v>20.17622161016949</v>
      </c>
      <c r="S4" s="68"/>
      <c r="T4" s="30">
        <v>4000</v>
      </c>
      <c r="U4" s="29">
        <v>60.56</v>
      </c>
      <c r="V4" s="33">
        <f>W4/1.015</f>
        <v>63.68873674542875</v>
      </c>
      <c r="W4" s="33">
        <v>64.64406779661017</v>
      </c>
      <c r="X4" s="33">
        <f>W4*1.015</f>
        <v>65.61372881355932</v>
      </c>
      <c r="Y4" s="68"/>
      <c r="Z4" s="30">
        <v>1750</v>
      </c>
      <c r="AA4" s="29">
        <v>40.635</v>
      </c>
      <c r="AB4" s="33">
        <f aca="true" t="shared" si="2" ref="AB4:AB36">AC4/1.055</f>
        <v>41.18804723270946</v>
      </c>
      <c r="AC4" s="31">
        <v>43.45338983050848</v>
      </c>
      <c r="AD4" s="33">
        <f aca="true" t="shared" si="3" ref="AD4:AD36">AC4*1.055</f>
        <v>45.84332627118644</v>
      </c>
      <c r="AE4" s="68"/>
      <c r="AF4" s="30">
        <v>5800</v>
      </c>
      <c r="AG4" s="29">
        <v>134.676</v>
      </c>
      <c r="AH4" s="33">
        <f>AI4/1.055</f>
        <v>136.5089565426942</v>
      </c>
      <c r="AI4" s="33">
        <v>144.01694915254237</v>
      </c>
      <c r="AJ4" s="33">
        <f>AI4*1.055</f>
        <v>151.93788135593218</v>
      </c>
      <c r="AK4" s="68"/>
      <c r="AL4" s="30">
        <v>4000</v>
      </c>
      <c r="AM4" s="24">
        <v>158.52</v>
      </c>
      <c r="AN4" s="31">
        <f aca="true" t="shared" si="4" ref="AN4:AN18">AO4/1.05</f>
        <v>161.66263115415657</v>
      </c>
      <c r="AO4" s="31">
        <v>169.74576271186442</v>
      </c>
      <c r="AP4" s="31">
        <f aca="true" t="shared" si="5" ref="AP4:AP18">AO4*1.05</f>
        <v>178.23305084745763</v>
      </c>
      <c r="AQ4" s="68"/>
      <c r="AR4" s="11"/>
    </row>
    <row r="5" spans="2:44" ht="15.75" thickBot="1">
      <c r="B5" s="23">
        <v>530</v>
      </c>
      <c r="C5" s="69">
        <v>8.426957223567394</v>
      </c>
      <c r="D5" s="29">
        <f aca="true" t="shared" si="6" ref="D5:D36">E5/1.05</f>
        <v>8.426957223567394</v>
      </c>
      <c r="E5" s="24">
        <v>8.848305084745764</v>
      </c>
      <c r="F5" s="29">
        <f aca="true" t="shared" si="7" ref="F5:F36">E5*1.05</f>
        <v>9.290720338983053</v>
      </c>
      <c r="H5" s="39">
        <v>2120</v>
      </c>
      <c r="I5" s="77">
        <v>33.707828894269575</v>
      </c>
      <c r="J5" s="29">
        <f>K5/1.05</f>
        <v>33.707828894269575</v>
      </c>
      <c r="K5" s="29">
        <v>35.393220338983056</v>
      </c>
      <c r="L5" s="29">
        <f>K5*1.05</f>
        <v>37.162881355932214</v>
      </c>
      <c r="N5" s="23">
        <v>1250</v>
      </c>
      <c r="O5" s="69">
        <v>18.925</v>
      </c>
      <c r="P5" s="29">
        <f t="shared" si="0"/>
        <v>19.90273023294648</v>
      </c>
      <c r="Q5" s="29">
        <v>20.201271186440678</v>
      </c>
      <c r="R5" s="29">
        <f t="shared" si="1"/>
        <v>20.504290254237286</v>
      </c>
      <c r="S5" s="68"/>
      <c r="T5" s="34">
        <v>4500</v>
      </c>
      <c r="U5" s="70">
        <v>68.13000000000001</v>
      </c>
      <c r="V5" s="33">
        <f>W5/1.015</f>
        <v>71.64982883860733</v>
      </c>
      <c r="W5" s="33">
        <v>72.72457627118644</v>
      </c>
      <c r="X5" s="33">
        <f>W5*1.015</f>
        <v>73.81544491525422</v>
      </c>
      <c r="Y5" s="68"/>
      <c r="Z5" s="30">
        <v>1800</v>
      </c>
      <c r="AA5" s="29">
        <v>41.79599999999999</v>
      </c>
      <c r="AB5" s="33">
        <f t="shared" si="2"/>
        <v>42.364848582215444</v>
      </c>
      <c r="AC5" s="31">
        <v>44.694915254237294</v>
      </c>
      <c r="AD5" s="33">
        <f t="shared" si="3"/>
        <v>47.15313559322034</v>
      </c>
      <c r="AE5" s="68"/>
      <c r="AF5" s="30">
        <v>6000</v>
      </c>
      <c r="AG5" s="29">
        <v>139.32</v>
      </c>
      <c r="AH5" s="33">
        <f>AI5/1.055</f>
        <v>141.21616194071814</v>
      </c>
      <c r="AI5" s="33">
        <v>148.98305084745763</v>
      </c>
      <c r="AJ5" s="33">
        <f>AI5*1.055</f>
        <v>157.1771186440678</v>
      </c>
      <c r="AK5" s="68"/>
      <c r="AL5" s="30">
        <v>4250</v>
      </c>
      <c r="AM5" s="24">
        <v>168.42750000000004</v>
      </c>
      <c r="AN5" s="31">
        <f t="shared" si="4"/>
        <v>171.76654560129137</v>
      </c>
      <c r="AO5" s="31">
        <v>180.35487288135593</v>
      </c>
      <c r="AP5" s="31">
        <f t="shared" si="5"/>
        <v>189.37261652542372</v>
      </c>
      <c r="AQ5" s="68"/>
      <c r="AR5" s="11"/>
    </row>
    <row r="6" spans="2:44" ht="15.75" thickBot="1">
      <c r="B6" s="23">
        <v>560</v>
      </c>
      <c r="C6" s="69">
        <v>8.903954802259888</v>
      </c>
      <c r="D6" s="29">
        <f t="shared" si="6"/>
        <v>8.903954802259888</v>
      </c>
      <c r="E6" s="24">
        <v>9.349152542372883</v>
      </c>
      <c r="F6" s="29">
        <f t="shared" si="7"/>
        <v>9.816610169491527</v>
      </c>
      <c r="H6" s="111" t="s">
        <v>34</v>
      </c>
      <c r="I6" s="112"/>
      <c r="J6" s="110"/>
      <c r="K6" s="101"/>
      <c r="L6" s="102"/>
      <c r="N6" s="30">
        <v>1280</v>
      </c>
      <c r="O6" s="29">
        <v>19.3792</v>
      </c>
      <c r="P6" s="29">
        <f t="shared" si="0"/>
        <v>20.380395758537198</v>
      </c>
      <c r="Q6" s="29">
        <v>20.686101694915255</v>
      </c>
      <c r="R6" s="29">
        <f t="shared" si="1"/>
        <v>20.99639322033898</v>
      </c>
      <c r="S6" s="68"/>
      <c r="T6" s="92" t="s">
        <v>12</v>
      </c>
      <c r="U6" s="93"/>
      <c r="V6" s="110"/>
      <c r="W6" s="101"/>
      <c r="X6" s="102"/>
      <c r="Z6" s="30">
        <v>1850</v>
      </c>
      <c r="AA6" s="29">
        <v>42.956999999999994</v>
      </c>
      <c r="AB6" s="33">
        <f t="shared" si="2"/>
        <v>43.54164993172143</v>
      </c>
      <c r="AC6" s="31">
        <v>45.936440677966104</v>
      </c>
      <c r="AD6" s="33">
        <f t="shared" si="3"/>
        <v>48.46294491525423</v>
      </c>
      <c r="AE6" s="68"/>
      <c r="AF6" s="30">
        <v>6300</v>
      </c>
      <c r="AG6" s="29">
        <v>146.28599999999997</v>
      </c>
      <c r="AH6" s="33">
        <f>AI6/1.055</f>
        <v>148.27697003775407</v>
      </c>
      <c r="AI6" s="33">
        <v>156.43220338983053</v>
      </c>
      <c r="AJ6" s="33">
        <f>AI6*1.055</f>
        <v>165.0359745762712</v>
      </c>
      <c r="AK6" s="68"/>
      <c r="AL6" s="30">
        <v>4350</v>
      </c>
      <c r="AM6" s="24">
        <v>172.39050000000003</v>
      </c>
      <c r="AN6" s="31">
        <f t="shared" si="4"/>
        <v>175.80811138014528</v>
      </c>
      <c r="AO6" s="31">
        <v>184.59851694915255</v>
      </c>
      <c r="AP6" s="31">
        <f t="shared" si="5"/>
        <v>193.82844279661018</v>
      </c>
      <c r="AQ6" s="68"/>
      <c r="AR6" s="11"/>
    </row>
    <row r="7" spans="2:44" ht="15">
      <c r="B7" s="23">
        <v>600</v>
      </c>
      <c r="C7" s="69">
        <v>9.53995157384988</v>
      </c>
      <c r="D7" s="29">
        <f t="shared" si="6"/>
        <v>9.53995157384988</v>
      </c>
      <c r="E7" s="24">
        <v>10.016949152542374</v>
      </c>
      <c r="F7" s="29">
        <f t="shared" si="7"/>
        <v>10.517796610169492</v>
      </c>
      <c r="H7" s="28">
        <v>500</v>
      </c>
      <c r="I7" s="69">
        <v>7.57</v>
      </c>
      <c r="J7" s="29">
        <f>K7/1.015</f>
        <v>7.961092093178594</v>
      </c>
      <c r="K7" s="29">
        <v>8.080508474576272</v>
      </c>
      <c r="L7" s="29">
        <f>K7*1.015</f>
        <v>8.201716101694915</v>
      </c>
      <c r="M7" s="68"/>
      <c r="N7" s="30">
        <v>1320</v>
      </c>
      <c r="O7" s="29">
        <v>19.9848</v>
      </c>
      <c r="P7" s="29">
        <f t="shared" si="0"/>
        <v>21.01728312599149</v>
      </c>
      <c r="Q7" s="29">
        <v>21.33254237288136</v>
      </c>
      <c r="R7" s="29">
        <f t="shared" si="1"/>
        <v>21.652530508474577</v>
      </c>
      <c r="S7" s="68"/>
      <c r="T7" s="32">
        <v>630</v>
      </c>
      <c r="U7" s="29">
        <v>14.628599999999999</v>
      </c>
      <c r="V7" s="33">
        <f aca="true" t="shared" si="8" ref="V7:V15">W7/1.05</f>
        <v>14.898305084745763</v>
      </c>
      <c r="W7" s="33">
        <v>15.64322033898305</v>
      </c>
      <c r="X7" s="33">
        <f aca="true" t="shared" si="9" ref="X7:X15">W7*1.05</f>
        <v>16.425381355932203</v>
      </c>
      <c r="Y7" s="68"/>
      <c r="Z7" s="30">
        <v>1900</v>
      </c>
      <c r="AA7" s="29">
        <v>44.117999999999995</v>
      </c>
      <c r="AB7" s="33">
        <f t="shared" si="2"/>
        <v>44.718451281227416</v>
      </c>
      <c r="AC7" s="31">
        <v>47.17796610169492</v>
      </c>
      <c r="AD7" s="33">
        <f t="shared" si="3"/>
        <v>49.77275423728814</v>
      </c>
      <c r="AE7" s="68"/>
      <c r="AF7" s="30">
        <v>7100</v>
      </c>
      <c r="AG7" s="29">
        <v>164.862</v>
      </c>
      <c r="AH7" s="33">
        <f>AI7/1.055</f>
        <v>167.10579162984982</v>
      </c>
      <c r="AI7" s="33">
        <v>176.29661016949154</v>
      </c>
      <c r="AJ7" s="33">
        <f>AI7*1.055</f>
        <v>185.99292372881357</v>
      </c>
      <c r="AK7" s="68"/>
      <c r="AL7" s="30">
        <v>4500</v>
      </c>
      <c r="AM7" s="24">
        <v>178.33500000000004</v>
      </c>
      <c r="AN7" s="31">
        <f t="shared" si="4"/>
        <v>181.87046004842617</v>
      </c>
      <c r="AO7" s="31">
        <v>190.96398305084747</v>
      </c>
      <c r="AP7" s="31">
        <f t="shared" si="5"/>
        <v>200.51218220338987</v>
      </c>
      <c r="AQ7" s="68"/>
      <c r="AR7" s="11"/>
    </row>
    <row r="8" spans="2:44" ht="15">
      <c r="B8" s="23">
        <v>630</v>
      </c>
      <c r="C8" s="69">
        <v>10.016949152542374</v>
      </c>
      <c r="D8" s="29">
        <f t="shared" si="6"/>
        <v>10.016949152542374</v>
      </c>
      <c r="E8" s="24">
        <v>10.517796610169492</v>
      </c>
      <c r="F8" s="29">
        <f t="shared" si="7"/>
        <v>11.043686440677968</v>
      </c>
      <c r="H8" s="23">
        <v>530</v>
      </c>
      <c r="I8" s="69">
        <v>8.0242</v>
      </c>
      <c r="J8" s="29">
        <f aca="true" t="shared" si="10" ref="J8:J36">K8/1.015</f>
        <v>8.43875761876931</v>
      </c>
      <c r="K8" s="29">
        <v>8.565338983050848</v>
      </c>
      <c r="L8" s="29">
        <f aca="true" t="shared" si="11" ref="L8:L36">K8*1.015</f>
        <v>8.69381906779661</v>
      </c>
      <c r="M8" s="68"/>
      <c r="N8" s="30">
        <v>1350</v>
      </c>
      <c r="O8" s="29">
        <v>20.439</v>
      </c>
      <c r="P8" s="29">
        <f t="shared" si="0"/>
        <v>21.494948651582202</v>
      </c>
      <c r="Q8" s="29">
        <v>21.817372881355933</v>
      </c>
      <c r="R8" s="29">
        <f t="shared" si="1"/>
        <v>22.14463347457627</v>
      </c>
      <c r="S8" s="68"/>
      <c r="T8" s="30">
        <v>670</v>
      </c>
      <c r="U8" s="29">
        <v>15.557399999999998</v>
      </c>
      <c r="V8" s="33">
        <f t="shared" si="8"/>
        <v>15.844229217110573</v>
      </c>
      <c r="W8" s="33">
        <v>16.636440677966103</v>
      </c>
      <c r="X8" s="33">
        <f t="shared" si="9"/>
        <v>17.46826271186441</v>
      </c>
      <c r="Y8" s="68"/>
      <c r="Z8" s="30">
        <v>1950</v>
      </c>
      <c r="AA8" s="29">
        <v>45.278999999999996</v>
      </c>
      <c r="AB8" s="33">
        <f t="shared" si="2"/>
        <v>45.895252630733395</v>
      </c>
      <c r="AC8" s="31">
        <v>48.41949152542373</v>
      </c>
      <c r="AD8" s="33">
        <f t="shared" si="3"/>
        <v>51.08256355932203</v>
      </c>
      <c r="AE8" s="68"/>
      <c r="AF8" s="87" t="s">
        <v>56</v>
      </c>
      <c r="AG8" s="88"/>
      <c r="AH8" s="113"/>
      <c r="AI8" s="90"/>
      <c r="AJ8" s="91"/>
      <c r="AL8" s="30">
        <v>4750</v>
      </c>
      <c r="AM8" s="24">
        <v>188.24250000000004</v>
      </c>
      <c r="AN8" s="31">
        <f t="shared" si="4"/>
        <v>191.97437449556094</v>
      </c>
      <c r="AO8" s="31">
        <v>201.573093220339</v>
      </c>
      <c r="AP8" s="31">
        <f t="shared" si="5"/>
        <v>211.65174788135596</v>
      </c>
      <c r="AQ8" s="68"/>
      <c r="AR8" s="11"/>
    </row>
    <row r="9" spans="2:44" ht="15">
      <c r="B9" s="23">
        <v>670</v>
      </c>
      <c r="C9" s="69">
        <v>10.652945924132364</v>
      </c>
      <c r="D9" s="29">
        <f t="shared" si="6"/>
        <v>10.652945924132364</v>
      </c>
      <c r="E9" s="24">
        <v>11.185593220338983</v>
      </c>
      <c r="F9" s="29">
        <f t="shared" si="7"/>
        <v>11.744872881355933</v>
      </c>
      <c r="H9" s="23">
        <v>560</v>
      </c>
      <c r="I9" s="69">
        <v>8.4784</v>
      </c>
      <c r="J9" s="29">
        <f t="shared" si="10"/>
        <v>8.916423144360026</v>
      </c>
      <c r="K9" s="29">
        <v>9.050169491525425</v>
      </c>
      <c r="L9" s="29">
        <f t="shared" si="11"/>
        <v>9.185922033898306</v>
      </c>
      <c r="M9" s="68"/>
      <c r="N9" s="30">
        <v>1400</v>
      </c>
      <c r="O9" s="29">
        <v>21.196</v>
      </c>
      <c r="P9" s="29">
        <f t="shared" si="0"/>
        <v>22.291057860900064</v>
      </c>
      <c r="Q9" s="29">
        <v>22.625423728813562</v>
      </c>
      <c r="R9" s="29">
        <f t="shared" si="1"/>
        <v>22.964805084745763</v>
      </c>
      <c r="S9" s="68"/>
      <c r="T9" s="30">
        <v>710</v>
      </c>
      <c r="U9" s="29">
        <v>16.486199999999997</v>
      </c>
      <c r="V9" s="33">
        <f t="shared" si="8"/>
        <v>16.790153349475382</v>
      </c>
      <c r="W9" s="33">
        <v>17.629661016949154</v>
      </c>
      <c r="X9" s="33">
        <f t="shared" si="9"/>
        <v>18.51114406779661</v>
      </c>
      <c r="Y9" s="68"/>
      <c r="Z9" s="30">
        <v>2000</v>
      </c>
      <c r="AA9" s="29">
        <v>46.44</v>
      </c>
      <c r="AB9" s="33">
        <f t="shared" si="2"/>
        <v>47.07205398023938</v>
      </c>
      <c r="AC9" s="31">
        <v>49.66101694915255</v>
      </c>
      <c r="AD9" s="33">
        <f t="shared" si="3"/>
        <v>52.39237288135593</v>
      </c>
      <c r="AE9" s="68"/>
      <c r="AF9" s="30">
        <v>1180</v>
      </c>
      <c r="AG9" s="24">
        <v>46.763400000000004</v>
      </c>
      <c r="AH9" s="31">
        <f>AI9/1.05</f>
        <v>47.69047619047619</v>
      </c>
      <c r="AI9" s="31">
        <v>50.075</v>
      </c>
      <c r="AJ9" s="31">
        <f>AI9*1.05</f>
        <v>52.57875000000001</v>
      </c>
      <c r="AK9" s="68"/>
      <c r="AL9" s="30">
        <v>5000</v>
      </c>
      <c r="AM9" s="24">
        <v>198.15000000000003</v>
      </c>
      <c r="AN9" s="31">
        <f t="shared" si="4"/>
        <v>202.07828894269574</v>
      </c>
      <c r="AO9" s="31">
        <v>212.18220338983053</v>
      </c>
      <c r="AP9" s="31">
        <f t="shared" si="5"/>
        <v>222.79131355932208</v>
      </c>
      <c r="AQ9" s="68"/>
      <c r="AR9" s="11"/>
    </row>
    <row r="10" spans="2:44" ht="15">
      <c r="B10" s="23">
        <v>700</v>
      </c>
      <c r="C10" s="69">
        <v>11.129943502824858</v>
      </c>
      <c r="D10" s="29">
        <f t="shared" si="6"/>
        <v>11.129943502824858</v>
      </c>
      <c r="E10" s="24">
        <v>11.686440677966102</v>
      </c>
      <c r="F10" s="29">
        <f t="shared" si="7"/>
        <v>12.270762711864407</v>
      </c>
      <c r="H10" s="23">
        <v>600</v>
      </c>
      <c r="I10" s="69">
        <v>9.084</v>
      </c>
      <c r="J10" s="29">
        <f t="shared" si="10"/>
        <v>9.553310511814313</v>
      </c>
      <c r="K10" s="29">
        <v>9.696610169491526</v>
      </c>
      <c r="L10" s="29">
        <f t="shared" si="11"/>
        <v>9.842059322033899</v>
      </c>
      <c r="M10" s="68"/>
      <c r="N10" s="30">
        <v>1450</v>
      </c>
      <c r="O10" s="29">
        <v>21.953</v>
      </c>
      <c r="P10" s="29">
        <f t="shared" si="0"/>
        <v>23.08716707021792</v>
      </c>
      <c r="Q10" s="29">
        <v>23.433474576271188</v>
      </c>
      <c r="R10" s="29">
        <f t="shared" si="1"/>
        <v>23.784976694915255</v>
      </c>
      <c r="S10" s="68"/>
      <c r="T10" s="30">
        <v>750</v>
      </c>
      <c r="U10" s="29">
        <v>17.415</v>
      </c>
      <c r="V10" s="33">
        <f t="shared" si="8"/>
        <v>17.736077481840194</v>
      </c>
      <c r="W10" s="33">
        <v>18.622881355932204</v>
      </c>
      <c r="X10" s="33">
        <f t="shared" si="9"/>
        <v>19.554025423728817</v>
      </c>
      <c r="Y10" s="68"/>
      <c r="Z10" s="30">
        <v>2057</v>
      </c>
      <c r="AA10" s="29">
        <v>47.76353999999999</v>
      </c>
      <c r="AB10" s="33">
        <f t="shared" si="2"/>
        <v>48.4136075186762</v>
      </c>
      <c r="AC10" s="31">
        <v>51.07635593220339</v>
      </c>
      <c r="AD10" s="33">
        <f t="shared" si="3"/>
        <v>53.885555508474575</v>
      </c>
      <c r="AE10" s="68"/>
      <c r="AF10" s="30">
        <v>1250</v>
      </c>
      <c r="AG10" s="24">
        <v>49.53750000000001</v>
      </c>
      <c r="AH10" s="31">
        <f aca="true" t="shared" si="12" ref="AH10:AH36">AI10/1.05</f>
        <v>50.519572235673934</v>
      </c>
      <c r="AI10" s="31">
        <v>53.04555084745763</v>
      </c>
      <c r="AJ10" s="31">
        <f aca="true" t="shared" si="13" ref="AJ10:AJ36">AI10*1.05</f>
        <v>55.69782838983052</v>
      </c>
      <c r="AK10" s="68"/>
      <c r="AL10" s="30">
        <v>5300</v>
      </c>
      <c r="AM10" s="24">
        <v>210.03900000000002</v>
      </c>
      <c r="AN10" s="31">
        <f t="shared" si="4"/>
        <v>214.20298627925746</v>
      </c>
      <c r="AO10" s="31">
        <v>224.91313559322035</v>
      </c>
      <c r="AP10" s="31">
        <f t="shared" si="5"/>
        <v>236.15879237288138</v>
      </c>
      <c r="AQ10" s="68"/>
      <c r="AR10" s="11"/>
    </row>
    <row r="11" spans="2:44" ht="15">
      <c r="B11" s="23">
        <v>710</v>
      </c>
      <c r="C11" s="69">
        <v>11.288942695722358</v>
      </c>
      <c r="D11" s="29">
        <f t="shared" si="6"/>
        <v>11.288942695722358</v>
      </c>
      <c r="E11" s="24">
        <v>11.853389830508476</v>
      </c>
      <c r="F11" s="29">
        <f t="shared" si="7"/>
        <v>12.4460593220339</v>
      </c>
      <c r="H11" s="23">
        <v>630</v>
      </c>
      <c r="I11" s="69">
        <v>9.5382</v>
      </c>
      <c r="J11" s="29">
        <f t="shared" si="10"/>
        <v>10.03097603740503</v>
      </c>
      <c r="K11" s="29">
        <v>10.181440677966103</v>
      </c>
      <c r="L11" s="29">
        <f t="shared" si="11"/>
        <v>10.334162288135593</v>
      </c>
      <c r="M11" s="68"/>
      <c r="N11" s="30">
        <v>1500</v>
      </c>
      <c r="O11" s="29">
        <v>22.71</v>
      </c>
      <c r="P11" s="29">
        <f t="shared" si="0"/>
        <v>23.88327627953578</v>
      </c>
      <c r="Q11" s="29">
        <v>24.241525423728817</v>
      </c>
      <c r="R11" s="29">
        <f t="shared" si="1"/>
        <v>24.605148305084747</v>
      </c>
      <c r="S11" s="68"/>
      <c r="T11" s="30">
        <v>800</v>
      </c>
      <c r="U11" s="29">
        <v>18.575999999999997</v>
      </c>
      <c r="V11" s="33">
        <f t="shared" si="8"/>
        <v>18.918482647296205</v>
      </c>
      <c r="W11" s="33">
        <v>19.864406779661017</v>
      </c>
      <c r="X11" s="33">
        <f t="shared" si="9"/>
        <v>20.857627118644068</v>
      </c>
      <c r="Y11" s="68"/>
      <c r="Z11" s="30">
        <v>2120</v>
      </c>
      <c r="AA11" s="29">
        <v>49.2264</v>
      </c>
      <c r="AB11" s="33">
        <f t="shared" si="2"/>
        <v>49.89637721905375</v>
      </c>
      <c r="AC11" s="31">
        <v>52.6406779661017</v>
      </c>
      <c r="AD11" s="33">
        <f t="shared" si="3"/>
        <v>55.53591525423729</v>
      </c>
      <c r="AE11" s="68"/>
      <c r="AF11" s="30">
        <v>1400</v>
      </c>
      <c r="AG11" s="24">
        <v>55.482000000000006</v>
      </c>
      <c r="AH11" s="31">
        <f t="shared" si="12"/>
        <v>56.5819209039548</v>
      </c>
      <c r="AI11" s="31">
        <v>59.41101694915255</v>
      </c>
      <c r="AJ11" s="31">
        <f t="shared" si="13"/>
        <v>62.38156779661018</v>
      </c>
      <c r="AK11" s="68"/>
      <c r="AL11" s="30">
        <v>5600</v>
      </c>
      <c r="AM11" s="24">
        <v>221.92800000000003</v>
      </c>
      <c r="AN11" s="31">
        <f t="shared" si="4"/>
        <v>226.3276836158192</v>
      </c>
      <c r="AO11" s="31">
        <v>237.6440677966102</v>
      </c>
      <c r="AP11" s="31">
        <f t="shared" si="5"/>
        <v>249.5262711864407</v>
      </c>
      <c r="AQ11" s="68"/>
      <c r="AR11" s="11"/>
    </row>
    <row r="12" spans="2:44" ht="15">
      <c r="B12" s="23">
        <v>750</v>
      </c>
      <c r="C12" s="69">
        <v>11.924939467312349</v>
      </c>
      <c r="D12" s="29">
        <f t="shared" si="6"/>
        <v>11.924939467312349</v>
      </c>
      <c r="E12" s="24">
        <v>12.521186440677967</v>
      </c>
      <c r="F12" s="29">
        <f t="shared" si="7"/>
        <v>13.147245762711867</v>
      </c>
      <c r="H12" s="23">
        <v>650</v>
      </c>
      <c r="I12" s="69">
        <v>9.841000000000001</v>
      </c>
      <c r="J12" s="29">
        <f t="shared" si="10"/>
        <v>10.349419721132172</v>
      </c>
      <c r="K12" s="29">
        <v>10.504661016949154</v>
      </c>
      <c r="L12" s="29">
        <f t="shared" si="11"/>
        <v>10.66223093220339</v>
      </c>
      <c r="M12" s="68"/>
      <c r="N12" s="30">
        <v>1550</v>
      </c>
      <c r="O12" s="29">
        <v>23.467000000000002</v>
      </c>
      <c r="P12" s="29">
        <f t="shared" si="0"/>
        <v>24.67938548885364</v>
      </c>
      <c r="Q12" s="29">
        <v>25.049576271186442</v>
      </c>
      <c r="R12" s="29">
        <f t="shared" si="1"/>
        <v>25.425319915254235</v>
      </c>
      <c r="S12" s="68"/>
      <c r="T12" s="30">
        <v>850</v>
      </c>
      <c r="U12" s="29">
        <v>19.737</v>
      </c>
      <c r="V12" s="33">
        <f t="shared" si="8"/>
        <v>20.100887812752223</v>
      </c>
      <c r="W12" s="33">
        <v>21.105932203389834</v>
      </c>
      <c r="X12" s="33">
        <f t="shared" si="9"/>
        <v>22.161228813559326</v>
      </c>
      <c r="Y12" s="68"/>
      <c r="Z12" s="30">
        <v>2174</v>
      </c>
      <c r="AA12" s="29">
        <v>50.48027999999999</v>
      </c>
      <c r="AB12" s="33">
        <f t="shared" si="2"/>
        <v>51.167322676520214</v>
      </c>
      <c r="AC12" s="31">
        <v>53.981525423728826</v>
      </c>
      <c r="AD12" s="33">
        <f t="shared" si="3"/>
        <v>56.95050932203391</v>
      </c>
      <c r="AE12" s="68"/>
      <c r="AF12" s="30">
        <v>1450</v>
      </c>
      <c r="AG12" s="24">
        <v>57.46350000000001</v>
      </c>
      <c r="AH12" s="31">
        <f t="shared" si="12"/>
        <v>58.602703793381764</v>
      </c>
      <c r="AI12" s="31">
        <v>61.53283898305085</v>
      </c>
      <c r="AJ12" s="31">
        <f t="shared" si="13"/>
        <v>64.6094809322034</v>
      </c>
      <c r="AK12" s="68"/>
      <c r="AL12" s="30">
        <v>6000</v>
      </c>
      <c r="AM12" s="24">
        <v>237.78000000000003</v>
      </c>
      <c r="AN12" s="31">
        <f t="shared" si="4"/>
        <v>242.49394673123487</v>
      </c>
      <c r="AO12" s="31">
        <v>254.61864406779662</v>
      </c>
      <c r="AP12" s="31">
        <f t="shared" si="5"/>
        <v>267.3495762711865</v>
      </c>
      <c r="AQ12" s="68"/>
      <c r="AR12" s="11"/>
    </row>
    <row r="13" spans="2:44" ht="15">
      <c r="B13" s="23">
        <v>800</v>
      </c>
      <c r="C13" s="69">
        <v>12.719935431799838</v>
      </c>
      <c r="D13" s="29">
        <f t="shared" si="6"/>
        <v>12.719935431799838</v>
      </c>
      <c r="E13" s="24">
        <v>13.35593220338983</v>
      </c>
      <c r="F13" s="29">
        <f t="shared" si="7"/>
        <v>14.023728813559323</v>
      </c>
      <c r="H13" s="23">
        <v>670</v>
      </c>
      <c r="I13" s="69">
        <v>10.1438</v>
      </c>
      <c r="J13" s="29">
        <f t="shared" si="10"/>
        <v>10.667863404859316</v>
      </c>
      <c r="K13" s="29">
        <v>10.827881355932204</v>
      </c>
      <c r="L13" s="29">
        <f t="shared" si="11"/>
        <v>10.990299576271186</v>
      </c>
      <c r="M13" s="68"/>
      <c r="N13" s="30">
        <v>1600</v>
      </c>
      <c r="O13" s="29">
        <v>24.224</v>
      </c>
      <c r="P13" s="29">
        <f t="shared" si="0"/>
        <v>25.4754946981715</v>
      </c>
      <c r="Q13" s="29">
        <v>25.857627118644068</v>
      </c>
      <c r="R13" s="29">
        <f t="shared" si="1"/>
        <v>26.245491525423727</v>
      </c>
      <c r="S13" s="68"/>
      <c r="T13" s="30">
        <v>900</v>
      </c>
      <c r="U13" s="29">
        <v>20.897999999999996</v>
      </c>
      <c r="V13" s="33">
        <f t="shared" si="8"/>
        <v>21.283292978208234</v>
      </c>
      <c r="W13" s="33">
        <v>22.347457627118647</v>
      </c>
      <c r="X13" s="33">
        <f t="shared" si="9"/>
        <v>23.46483050847458</v>
      </c>
      <c r="Y13" s="68"/>
      <c r="Z13" s="30">
        <v>2200</v>
      </c>
      <c r="AA13" s="29">
        <v>51.083999999999996</v>
      </c>
      <c r="AB13" s="33">
        <f t="shared" si="2"/>
        <v>51.77925937826331</v>
      </c>
      <c r="AC13" s="31">
        <v>54.62711864406779</v>
      </c>
      <c r="AD13" s="33">
        <f t="shared" si="3"/>
        <v>57.631610169491516</v>
      </c>
      <c r="AE13" s="68"/>
      <c r="AF13" s="30">
        <v>1500</v>
      </c>
      <c r="AG13" s="24">
        <v>59.44500000000001</v>
      </c>
      <c r="AH13" s="31">
        <f t="shared" si="12"/>
        <v>60.62348668280872</v>
      </c>
      <c r="AI13" s="31">
        <v>63.654661016949156</v>
      </c>
      <c r="AJ13" s="31">
        <f t="shared" si="13"/>
        <v>66.83739406779662</v>
      </c>
      <c r="AK13" s="68"/>
      <c r="AL13" s="30">
        <v>6300</v>
      </c>
      <c r="AM13" s="24">
        <v>249.66900000000004</v>
      </c>
      <c r="AN13" s="31">
        <f t="shared" si="4"/>
        <v>254.61864406779665</v>
      </c>
      <c r="AO13" s="31">
        <v>267.3495762711865</v>
      </c>
      <c r="AP13" s="31">
        <f t="shared" si="5"/>
        <v>280.7170550847458</v>
      </c>
      <c r="AQ13" s="68"/>
      <c r="AR13" s="11"/>
    </row>
    <row r="14" spans="2:44" ht="15">
      <c r="B14" s="23">
        <v>850</v>
      </c>
      <c r="C14" s="69">
        <v>13.51493139628733</v>
      </c>
      <c r="D14" s="29">
        <f t="shared" si="6"/>
        <v>13.51493139628733</v>
      </c>
      <c r="E14" s="24">
        <v>14.190677966101697</v>
      </c>
      <c r="F14" s="29">
        <f t="shared" si="7"/>
        <v>14.900211864406783</v>
      </c>
      <c r="H14" s="23">
        <v>685</v>
      </c>
      <c r="I14" s="69">
        <v>10.3709</v>
      </c>
      <c r="J14" s="29">
        <f t="shared" si="10"/>
        <v>10.906696167654674</v>
      </c>
      <c r="K14" s="29">
        <v>11.070296610169493</v>
      </c>
      <c r="L14" s="29">
        <f t="shared" si="11"/>
        <v>11.236351059322034</v>
      </c>
      <c r="M14" s="68"/>
      <c r="N14" s="30">
        <v>1650</v>
      </c>
      <c r="O14" s="29">
        <v>24.981</v>
      </c>
      <c r="P14" s="29">
        <f t="shared" si="0"/>
        <v>26.27160390748936</v>
      </c>
      <c r="Q14" s="29">
        <v>26.665677966101697</v>
      </c>
      <c r="R14" s="29">
        <f t="shared" si="1"/>
        <v>27.06566313559322</v>
      </c>
      <c r="S14" s="68"/>
      <c r="T14" s="30">
        <v>950</v>
      </c>
      <c r="U14" s="29">
        <v>22.058999999999997</v>
      </c>
      <c r="V14" s="33">
        <f t="shared" si="8"/>
        <v>22.465698143664248</v>
      </c>
      <c r="W14" s="33">
        <v>23.58898305084746</v>
      </c>
      <c r="X14" s="33">
        <f t="shared" si="9"/>
        <v>24.768432203389835</v>
      </c>
      <c r="Y14" s="68"/>
      <c r="Z14" s="30">
        <v>2240</v>
      </c>
      <c r="AA14" s="29">
        <v>52.01279999999999</v>
      </c>
      <c r="AB14" s="33">
        <f t="shared" si="2"/>
        <v>52.72070045786811</v>
      </c>
      <c r="AC14" s="31">
        <v>55.62033898305086</v>
      </c>
      <c r="AD14" s="33">
        <f t="shared" si="3"/>
        <v>58.67945762711865</v>
      </c>
      <c r="AE14" s="68"/>
      <c r="AF14" s="30">
        <v>1550</v>
      </c>
      <c r="AG14" s="24">
        <v>61.42650000000001</v>
      </c>
      <c r="AH14" s="31">
        <f t="shared" si="12"/>
        <v>62.64426957223567</v>
      </c>
      <c r="AI14" s="31">
        <v>65.77648305084746</v>
      </c>
      <c r="AJ14" s="31">
        <f t="shared" si="13"/>
        <v>69.06530720338984</v>
      </c>
      <c r="AK14" s="68"/>
      <c r="AL14" s="30">
        <v>6700</v>
      </c>
      <c r="AM14" s="24">
        <v>265.521</v>
      </c>
      <c r="AN14" s="31">
        <f t="shared" si="4"/>
        <v>270.7849071832122</v>
      </c>
      <c r="AO14" s="31">
        <v>284.3241525423729</v>
      </c>
      <c r="AP14" s="31">
        <f t="shared" si="5"/>
        <v>298.5403601694915</v>
      </c>
      <c r="AQ14" s="68"/>
      <c r="AR14" s="11"/>
    </row>
    <row r="15" spans="2:44" ht="15">
      <c r="B15" s="23">
        <v>900</v>
      </c>
      <c r="C15" s="69">
        <v>14.30992736077482</v>
      </c>
      <c r="D15" s="29">
        <f t="shared" si="6"/>
        <v>14.30992736077482</v>
      </c>
      <c r="E15" s="24">
        <v>15.02542372881356</v>
      </c>
      <c r="F15" s="29">
        <f t="shared" si="7"/>
        <v>15.77669491525424</v>
      </c>
      <c r="H15" s="23">
        <v>690</v>
      </c>
      <c r="I15" s="69">
        <v>10.4466</v>
      </c>
      <c r="J15" s="29">
        <f t="shared" si="10"/>
        <v>10.986307088586459</v>
      </c>
      <c r="K15" s="29">
        <v>11.151101694915255</v>
      </c>
      <c r="L15" s="29">
        <f t="shared" si="11"/>
        <v>11.318368220338982</v>
      </c>
      <c r="M15" s="68"/>
      <c r="N15" s="30">
        <v>1700</v>
      </c>
      <c r="O15" s="29">
        <v>25.738</v>
      </c>
      <c r="P15" s="29">
        <f t="shared" si="0"/>
        <v>27.067713116807216</v>
      </c>
      <c r="Q15" s="29">
        <v>27.473728813559323</v>
      </c>
      <c r="R15" s="29">
        <f t="shared" si="1"/>
        <v>27.88583474576271</v>
      </c>
      <c r="S15" s="68"/>
      <c r="T15" s="30">
        <v>1000</v>
      </c>
      <c r="U15" s="29">
        <v>23.22</v>
      </c>
      <c r="V15" s="33">
        <f t="shared" si="8"/>
        <v>23.64810330912026</v>
      </c>
      <c r="W15" s="33">
        <v>24.830508474576273</v>
      </c>
      <c r="X15" s="33">
        <f t="shared" si="9"/>
        <v>26.072033898305087</v>
      </c>
      <c r="Y15" s="68"/>
      <c r="Z15" s="30">
        <v>2273</v>
      </c>
      <c r="AA15" s="29">
        <v>52.779059999999994</v>
      </c>
      <c r="AB15" s="33">
        <f t="shared" si="2"/>
        <v>53.49738934854207</v>
      </c>
      <c r="AC15" s="31">
        <v>56.43974576271188</v>
      </c>
      <c r="AD15" s="33">
        <f t="shared" si="3"/>
        <v>59.54393177966103</v>
      </c>
      <c r="AE15" s="68"/>
      <c r="AF15" s="30">
        <v>1600</v>
      </c>
      <c r="AG15" s="24">
        <v>63.40800000000001</v>
      </c>
      <c r="AH15" s="31">
        <f t="shared" si="12"/>
        <v>64.66505246166264</v>
      </c>
      <c r="AI15" s="31">
        <v>67.89830508474577</v>
      </c>
      <c r="AJ15" s="31">
        <f t="shared" si="13"/>
        <v>71.29322033898306</v>
      </c>
      <c r="AK15" s="68"/>
      <c r="AL15" s="30">
        <v>7100</v>
      </c>
      <c r="AM15" s="24">
        <v>281.37300000000005</v>
      </c>
      <c r="AN15" s="31">
        <f t="shared" si="4"/>
        <v>286.95117029862797</v>
      </c>
      <c r="AO15" s="31">
        <v>301.29872881355936</v>
      </c>
      <c r="AP15" s="31">
        <f t="shared" si="5"/>
        <v>316.36366525423733</v>
      </c>
      <c r="AQ15" s="68"/>
      <c r="AR15" s="11"/>
    </row>
    <row r="16" spans="2:44" ht="15">
      <c r="B16" s="23">
        <v>950</v>
      </c>
      <c r="C16" s="69">
        <v>15.104923325262307</v>
      </c>
      <c r="D16" s="29">
        <f t="shared" si="6"/>
        <v>15.104923325262307</v>
      </c>
      <c r="E16" s="24">
        <v>15.860169491525424</v>
      </c>
      <c r="F16" s="29">
        <f t="shared" si="7"/>
        <v>16.653177966101694</v>
      </c>
      <c r="H16" s="23">
        <v>695</v>
      </c>
      <c r="I16" s="69">
        <v>10.522300000000001</v>
      </c>
      <c r="J16" s="29">
        <f t="shared" si="10"/>
        <v>11.065918009518244</v>
      </c>
      <c r="K16" s="29">
        <v>11.231906779661017</v>
      </c>
      <c r="L16" s="29">
        <f t="shared" si="11"/>
        <v>11.400385381355932</v>
      </c>
      <c r="M16" s="68"/>
      <c r="N16" s="30">
        <v>1750</v>
      </c>
      <c r="O16" s="29">
        <v>26.495</v>
      </c>
      <c r="P16" s="29">
        <f t="shared" si="0"/>
        <v>27.863822326125078</v>
      </c>
      <c r="Q16" s="29">
        <v>28.28177966101695</v>
      </c>
      <c r="R16" s="29">
        <f t="shared" si="1"/>
        <v>28.706006355932203</v>
      </c>
      <c r="S16" s="68"/>
      <c r="T16" s="30">
        <v>1060</v>
      </c>
      <c r="U16" s="29">
        <v>24.6132</v>
      </c>
      <c r="V16" s="33">
        <f>W16/1.055</f>
        <v>24.948188609526873</v>
      </c>
      <c r="W16" s="33">
        <v>26.32033898305085</v>
      </c>
      <c r="X16" s="33">
        <f>W16*1.055</f>
        <v>27.767957627118644</v>
      </c>
      <c r="Y16" s="68"/>
      <c r="Z16" s="30">
        <v>2360</v>
      </c>
      <c r="AA16" s="29">
        <v>54.79919999999999</v>
      </c>
      <c r="AB16" s="33">
        <f t="shared" si="2"/>
        <v>55.54502369668247</v>
      </c>
      <c r="AC16" s="31">
        <v>58.6</v>
      </c>
      <c r="AD16" s="33">
        <f t="shared" si="3"/>
        <v>61.823</v>
      </c>
      <c r="AE16" s="68"/>
      <c r="AF16" s="30">
        <v>1650</v>
      </c>
      <c r="AG16" s="24">
        <v>65.38950000000001</v>
      </c>
      <c r="AH16" s="31">
        <f t="shared" si="12"/>
        <v>66.6858353510896</v>
      </c>
      <c r="AI16" s="31">
        <v>70.02012711864407</v>
      </c>
      <c r="AJ16" s="31">
        <f t="shared" si="13"/>
        <v>73.52113347457627</v>
      </c>
      <c r="AK16" s="68"/>
      <c r="AL16" s="30">
        <v>7500</v>
      </c>
      <c r="AM16" s="24">
        <v>297.225</v>
      </c>
      <c r="AN16" s="31">
        <f t="shared" si="4"/>
        <v>303.1174334140436</v>
      </c>
      <c r="AO16" s="31">
        <v>318.2733050847458</v>
      </c>
      <c r="AP16" s="31">
        <f t="shared" si="5"/>
        <v>334.1869703389831</v>
      </c>
      <c r="AQ16" s="68"/>
      <c r="AR16" s="11"/>
    </row>
    <row r="17" spans="2:44" ht="15">
      <c r="B17" s="23">
        <v>1000</v>
      </c>
      <c r="C17" s="69">
        <v>15.899919289749796</v>
      </c>
      <c r="D17" s="29">
        <f t="shared" si="6"/>
        <v>15.899919289749796</v>
      </c>
      <c r="E17" s="24">
        <v>16.694915254237287</v>
      </c>
      <c r="F17" s="29">
        <f t="shared" si="7"/>
        <v>17.529661016949152</v>
      </c>
      <c r="H17" s="23">
        <v>700</v>
      </c>
      <c r="I17" s="69">
        <v>10.598</v>
      </c>
      <c r="J17" s="29">
        <f t="shared" si="10"/>
        <v>11.145528930450032</v>
      </c>
      <c r="K17" s="29">
        <v>11.312711864406781</v>
      </c>
      <c r="L17" s="29">
        <f t="shared" si="11"/>
        <v>11.482402542372881</v>
      </c>
      <c r="M17" s="68"/>
      <c r="N17" s="30">
        <v>1775</v>
      </c>
      <c r="O17" s="29">
        <v>26.8735</v>
      </c>
      <c r="P17" s="29">
        <f t="shared" si="0"/>
        <v>28.261876930784005</v>
      </c>
      <c r="Q17" s="29">
        <v>28.685805084745763</v>
      </c>
      <c r="R17" s="29">
        <f t="shared" si="1"/>
        <v>29.116092161016947</v>
      </c>
      <c r="S17" s="68"/>
      <c r="T17" s="30">
        <v>1080</v>
      </c>
      <c r="U17" s="29">
        <v>25.077599999999997</v>
      </c>
      <c r="V17" s="33">
        <f aca="true" t="shared" si="14" ref="V17:V36">W17/1.055</f>
        <v>25.418909149329266</v>
      </c>
      <c r="W17" s="33">
        <v>26.816949152542374</v>
      </c>
      <c r="X17" s="33">
        <f aca="true" t="shared" si="15" ref="X17:X36">W17*1.055</f>
        <v>28.291881355932205</v>
      </c>
      <c r="Y17" s="68"/>
      <c r="Z17" s="30">
        <v>2400</v>
      </c>
      <c r="AA17" s="29">
        <v>55.727999999999994</v>
      </c>
      <c r="AB17" s="33">
        <f t="shared" si="2"/>
        <v>56.48646477628725</v>
      </c>
      <c r="AC17" s="31">
        <v>59.593220338983045</v>
      </c>
      <c r="AD17" s="33">
        <f t="shared" si="3"/>
        <v>62.87084745762711</v>
      </c>
      <c r="AE17" s="68"/>
      <c r="AF17" s="30">
        <v>1700</v>
      </c>
      <c r="AG17" s="24">
        <v>67.37100000000001</v>
      </c>
      <c r="AH17" s="31">
        <f t="shared" si="12"/>
        <v>68.70661824051655</v>
      </c>
      <c r="AI17" s="31">
        <v>72.14194915254238</v>
      </c>
      <c r="AJ17" s="31">
        <f t="shared" si="13"/>
        <v>75.7490466101695</v>
      </c>
      <c r="AK17" s="68"/>
      <c r="AL17" s="30">
        <v>8000</v>
      </c>
      <c r="AM17" s="24">
        <v>317.04</v>
      </c>
      <c r="AN17" s="31">
        <f t="shared" si="4"/>
        <v>323.32526230831314</v>
      </c>
      <c r="AO17" s="31">
        <v>339.49152542372883</v>
      </c>
      <c r="AP17" s="31">
        <f t="shared" si="5"/>
        <v>356.46610169491527</v>
      </c>
      <c r="AQ17" s="68"/>
      <c r="AR17" s="11"/>
    </row>
    <row r="18" spans="2:44" ht="15">
      <c r="B18" s="23">
        <v>1018</v>
      </c>
      <c r="C18" s="69">
        <v>16.186117836965295</v>
      </c>
      <c r="D18" s="29">
        <f t="shared" si="6"/>
        <v>16.186117836965295</v>
      </c>
      <c r="E18" s="24">
        <v>16.99542372881356</v>
      </c>
      <c r="F18" s="29">
        <f t="shared" si="7"/>
        <v>17.84519491525424</v>
      </c>
      <c r="H18" s="23">
        <v>710</v>
      </c>
      <c r="I18" s="69">
        <v>10.7494</v>
      </c>
      <c r="J18" s="29">
        <f t="shared" si="10"/>
        <v>11.304750772313602</v>
      </c>
      <c r="K18" s="29">
        <v>11.474322033898305</v>
      </c>
      <c r="L18" s="29">
        <f t="shared" si="11"/>
        <v>11.646436864406779</v>
      </c>
      <c r="M18" s="68"/>
      <c r="N18" s="30">
        <v>1800</v>
      </c>
      <c r="O18" s="29">
        <v>27.252000000000002</v>
      </c>
      <c r="P18" s="29">
        <f t="shared" si="0"/>
        <v>28.659931535442936</v>
      </c>
      <c r="Q18" s="29">
        <v>29.089830508474577</v>
      </c>
      <c r="R18" s="29">
        <f t="shared" si="1"/>
        <v>29.52617796610169</v>
      </c>
      <c r="S18" s="68"/>
      <c r="T18" s="30">
        <v>1100</v>
      </c>
      <c r="U18" s="29">
        <v>25.541999999999998</v>
      </c>
      <c r="V18" s="33">
        <f t="shared" si="14"/>
        <v>25.889629689131656</v>
      </c>
      <c r="W18" s="33">
        <v>27.313559322033896</v>
      </c>
      <c r="X18" s="33">
        <f t="shared" si="15"/>
        <v>28.815805084745758</v>
      </c>
      <c r="Y18" s="68"/>
      <c r="Z18" s="30">
        <v>2500</v>
      </c>
      <c r="AA18" s="29">
        <v>58.05</v>
      </c>
      <c r="AB18" s="33">
        <f t="shared" si="2"/>
        <v>58.84006747529922</v>
      </c>
      <c r="AC18" s="31">
        <v>62.07627118644068</v>
      </c>
      <c r="AD18" s="33">
        <f t="shared" si="3"/>
        <v>65.4904661016949</v>
      </c>
      <c r="AE18" s="68"/>
      <c r="AF18" s="30">
        <v>1800</v>
      </c>
      <c r="AG18" s="24">
        <v>71.334</v>
      </c>
      <c r="AH18" s="31">
        <f t="shared" si="12"/>
        <v>72.74818401937047</v>
      </c>
      <c r="AI18" s="31">
        <v>76.38559322033899</v>
      </c>
      <c r="AJ18" s="31">
        <f t="shared" si="13"/>
        <v>80.20487288135594</v>
      </c>
      <c r="AK18" s="68"/>
      <c r="AL18" s="30">
        <v>9000</v>
      </c>
      <c r="AM18" s="24">
        <v>356.6700000000001</v>
      </c>
      <c r="AN18" s="31">
        <f t="shared" si="4"/>
        <v>363.74092009685234</v>
      </c>
      <c r="AO18" s="31">
        <v>381.92796610169495</v>
      </c>
      <c r="AP18" s="31">
        <f t="shared" si="5"/>
        <v>401.02436440677974</v>
      </c>
      <c r="AQ18" s="68"/>
      <c r="AR18" s="11"/>
    </row>
    <row r="19" spans="2:44" ht="15">
      <c r="B19" s="23">
        <v>1050</v>
      </c>
      <c r="C19" s="69">
        <v>16.694915254237287</v>
      </c>
      <c r="D19" s="29">
        <f t="shared" si="6"/>
        <v>16.694915254237287</v>
      </c>
      <c r="E19" s="24">
        <v>17.529661016949152</v>
      </c>
      <c r="F19" s="29">
        <f t="shared" si="7"/>
        <v>18.40614406779661</v>
      </c>
      <c r="H19" s="23">
        <v>750</v>
      </c>
      <c r="I19" s="69">
        <v>11.355</v>
      </c>
      <c r="J19" s="29">
        <f t="shared" si="10"/>
        <v>11.94163813976789</v>
      </c>
      <c r="K19" s="29">
        <v>12.120762711864408</v>
      </c>
      <c r="L19" s="29">
        <f t="shared" si="11"/>
        <v>12.302574152542373</v>
      </c>
      <c r="M19" s="68"/>
      <c r="N19" s="30">
        <v>1850</v>
      </c>
      <c r="O19" s="29">
        <v>28.009</v>
      </c>
      <c r="P19" s="29">
        <f t="shared" si="0"/>
        <v>29.456040744760795</v>
      </c>
      <c r="Q19" s="29">
        <v>29.897881355932203</v>
      </c>
      <c r="R19" s="29">
        <f t="shared" si="1"/>
        <v>30.346349576271184</v>
      </c>
      <c r="S19" s="68"/>
      <c r="T19" s="30">
        <v>1120</v>
      </c>
      <c r="U19" s="29">
        <v>26.006399999999996</v>
      </c>
      <c r="V19" s="33">
        <f t="shared" si="14"/>
        <v>26.360350228934056</v>
      </c>
      <c r="W19" s="33">
        <v>27.81016949152543</v>
      </c>
      <c r="X19" s="33">
        <f t="shared" si="15"/>
        <v>29.339728813559326</v>
      </c>
      <c r="Y19" s="68"/>
      <c r="Z19" s="30">
        <v>2650</v>
      </c>
      <c r="AA19" s="29">
        <v>61.532999999999994</v>
      </c>
      <c r="AB19" s="33">
        <f t="shared" si="2"/>
        <v>62.37047152381717</v>
      </c>
      <c r="AC19" s="31">
        <v>65.80084745762711</v>
      </c>
      <c r="AD19" s="33">
        <f t="shared" si="3"/>
        <v>69.4198940677966</v>
      </c>
      <c r="AE19" s="68"/>
      <c r="AF19" s="30">
        <v>1900</v>
      </c>
      <c r="AG19" s="24">
        <v>75.29700000000001</v>
      </c>
      <c r="AH19" s="31">
        <f t="shared" si="12"/>
        <v>76.78974979822438</v>
      </c>
      <c r="AI19" s="31">
        <v>80.6292372881356</v>
      </c>
      <c r="AJ19" s="31">
        <f t="shared" si="13"/>
        <v>84.66069915254238</v>
      </c>
      <c r="AK19" s="68"/>
      <c r="AL19" s="87" t="s">
        <v>32</v>
      </c>
      <c r="AM19" s="88"/>
      <c r="AN19" s="109"/>
      <c r="AO19" s="90"/>
      <c r="AP19" s="91"/>
      <c r="AR19" s="11"/>
    </row>
    <row r="20" spans="2:44" ht="15">
      <c r="B20" s="23">
        <v>1060</v>
      </c>
      <c r="C20" s="69">
        <v>16.853914447134787</v>
      </c>
      <c r="D20" s="29">
        <f t="shared" si="6"/>
        <v>16.853914447134787</v>
      </c>
      <c r="E20" s="24">
        <v>17.696610169491528</v>
      </c>
      <c r="F20" s="29">
        <f t="shared" si="7"/>
        <v>18.581440677966107</v>
      </c>
      <c r="H20" s="23">
        <v>770</v>
      </c>
      <c r="I20" s="69">
        <v>11.6578</v>
      </c>
      <c r="J20" s="29">
        <f t="shared" si="10"/>
        <v>12.260081823495034</v>
      </c>
      <c r="K20" s="29">
        <v>12.443983050847457</v>
      </c>
      <c r="L20" s="29">
        <f t="shared" si="11"/>
        <v>12.630642796610168</v>
      </c>
      <c r="M20" s="68"/>
      <c r="N20" s="30">
        <v>1900</v>
      </c>
      <c r="O20" s="29">
        <v>28.766000000000002</v>
      </c>
      <c r="P20" s="29">
        <f t="shared" si="0"/>
        <v>30.25214995407865</v>
      </c>
      <c r="Q20" s="29">
        <v>30.70593220338983</v>
      </c>
      <c r="R20" s="29">
        <f t="shared" si="1"/>
        <v>31.166521186440672</v>
      </c>
      <c r="S20" s="68"/>
      <c r="T20" s="30">
        <v>1150</v>
      </c>
      <c r="U20" s="29">
        <v>26.702999999999996</v>
      </c>
      <c r="V20" s="33">
        <f t="shared" si="14"/>
        <v>27.066431038637646</v>
      </c>
      <c r="W20" s="33">
        <v>28.555084745762713</v>
      </c>
      <c r="X20" s="33">
        <f t="shared" si="15"/>
        <v>30.12561440677966</v>
      </c>
      <c r="Y20" s="68"/>
      <c r="Z20" s="30">
        <v>2800</v>
      </c>
      <c r="AA20" s="29">
        <v>65.01599999999999</v>
      </c>
      <c r="AB20" s="33">
        <f t="shared" si="2"/>
        <v>65.90087557233514</v>
      </c>
      <c r="AC20" s="31">
        <v>69.52542372881356</v>
      </c>
      <c r="AD20" s="33">
        <f t="shared" si="3"/>
        <v>73.3493220338983</v>
      </c>
      <c r="AE20" s="68"/>
      <c r="AF20" s="30">
        <v>1950</v>
      </c>
      <c r="AG20" s="24">
        <v>77.27850000000001</v>
      </c>
      <c r="AH20" s="31">
        <f t="shared" si="12"/>
        <v>78.81053268765133</v>
      </c>
      <c r="AI20" s="31">
        <v>82.7510593220339</v>
      </c>
      <c r="AJ20" s="31">
        <f t="shared" si="13"/>
        <v>86.88861228813559</v>
      </c>
      <c r="AK20" s="68"/>
      <c r="AL20" s="30">
        <v>1900</v>
      </c>
      <c r="AM20" s="24">
        <v>137.91778869000473</v>
      </c>
      <c r="AN20" s="31">
        <f>AO20/1.07</f>
        <v>137.91778869000473</v>
      </c>
      <c r="AO20" s="31">
        <v>147.57203389830508</v>
      </c>
      <c r="AP20" s="31">
        <f>AO20*1.07</f>
        <v>157.90207627118644</v>
      </c>
      <c r="AR20" s="11"/>
    </row>
    <row r="21" spans="2:44" ht="15">
      <c r="B21" s="23">
        <v>1100</v>
      </c>
      <c r="C21" s="69">
        <v>17.48991121872478</v>
      </c>
      <c r="D21" s="29">
        <f t="shared" si="6"/>
        <v>17.48991121872478</v>
      </c>
      <c r="E21" s="24">
        <v>18.36440677966102</v>
      </c>
      <c r="F21" s="29">
        <f t="shared" si="7"/>
        <v>19.282627118644072</v>
      </c>
      <c r="H21" s="23">
        <v>800</v>
      </c>
      <c r="I21" s="69">
        <v>12.112</v>
      </c>
      <c r="J21" s="29">
        <f t="shared" si="10"/>
        <v>12.73774734908575</v>
      </c>
      <c r="K21" s="29">
        <v>12.928813559322034</v>
      </c>
      <c r="L21" s="29">
        <f t="shared" si="11"/>
        <v>13.122745762711864</v>
      </c>
      <c r="M21" s="68"/>
      <c r="N21" s="30">
        <v>2000</v>
      </c>
      <c r="O21" s="29">
        <v>30.28</v>
      </c>
      <c r="P21" s="29">
        <f t="shared" si="0"/>
        <v>31.844368372714374</v>
      </c>
      <c r="Q21" s="29">
        <v>32.32203389830509</v>
      </c>
      <c r="R21" s="29">
        <f t="shared" si="1"/>
        <v>32.80686440677966</v>
      </c>
      <c r="S21" s="68"/>
      <c r="T21" s="30">
        <v>1180</v>
      </c>
      <c r="U21" s="29">
        <v>27.399599999999996</v>
      </c>
      <c r="V21" s="33">
        <f t="shared" si="14"/>
        <v>27.772511848341235</v>
      </c>
      <c r="W21" s="33">
        <v>29.3</v>
      </c>
      <c r="X21" s="33">
        <f t="shared" si="15"/>
        <v>30.9115</v>
      </c>
      <c r="Y21" s="68"/>
      <c r="Z21" s="30">
        <v>2850</v>
      </c>
      <c r="AA21" s="29">
        <v>66.17699999999999</v>
      </c>
      <c r="AB21" s="33">
        <f t="shared" si="2"/>
        <v>67.0776769218411</v>
      </c>
      <c r="AC21" s="31">
        <v>70.76694915254237</v>
      </c>
      <c r="AD21" s="33">
        <f t="shared" si="3"/>
        <v>74.65913135593219</v>
      </c>
      <c r="AE21" s="68"/>
      <c r="AF21" s="30">
        <v>2000</v>
      </c>
      <c r="AG21" s="24">
        <v>79.26</v>
      </c>
      <c r="AH21" s="31">
        <f t="shared" si="12"/>
        <v>80.83131557707829</v>
      </c>
      <c r="AI21" s="31">
        <v>84.87288135593221</v>
      </c>
      <c r="AJ21" s="31">
        <f t="shared" si="13"/>
        <v>89.11652542372882</v>
      </c>
      <c r="AK21" s="68"/>
      <c r="AL21" s="30">
        <v>2120</v>
      </c>
      <c r="AM21" s="24">
        <v>153.88721685411056</v>
      </c>
      <c r="AN21" s="31">
        <f aca="true" t="shared" si="16" ref="AN21:AN36">AO21/1.07</f>
        <v>153.88721685411056</v>
      </c>
      <c r="AO21" s="31">
        <v>164.65932203389832</v>
      </c>
      <c r="AP21" s="31">
        <f aca="true" t="shared" si="17" ref="AP21:AP36">AO21*1.07</f>
        <v>176.18547457627122</v>
      </c>
      <c r="AR21" s="11"/>
    </row>
    <row r="22" spans="2:44" ht="15">
      <c r="B22" s="23">
        <v>1120</v>
      </c>
      <c r="C22" s="69">
        <v>17.807909604519775</v>
      </c>
      <c r="D22" s="29">
        <f t="shared" si="6"/>
        <v>17.807909604519775</v>
      </c>
      <c r="E22" s="24">
        <v>18.698305084745765</v>
      </c>
      <c r="F22" s="29">
        <f t="shared" si="7"/>
        <v>19.633220338983055</v>
      </c>
      <c r="H22" s="23">
        <v>850</v>
      </c>
      <c r="I22" s="69">
        <v>12.869</v>
      </c>
      <c r="J22" s="29">
        <f t="shared" si="10"/>
        <v>13.533856558403608</v>
      </c>
      <c r="K22" s="29">
        <v>13.736864406779661</v>
      </c>
      <c r="L22" s="29">
        <f t="shared" si="11"/>
        <v>13.942917372881356</v>
      </c>
      <c r="M22" s="68"/>
      <c r="N22" s="30">
        <v>2050</v>
      </c>
      <c r="O22" s="29">
        <v>31.037000000000003</v>
      </c>
      <c r="P22" s="29">
        <f t="shared" si="0"/>
        <v>32.64047758203223</v>
      </c>
      <c r="Q22" s="29">
        <v>33.130084745762716</v>
      </c>
      <c r="R22" s="29">
        <f t="shared" si="1"/>
        <v>33.627036016949155</v>
      </c>
      <c r="S22" s="68"/>
      <c r="T22" s="30">
        <v>1200</v>
      </c>
      <c r="U22" s="29">
        <v>27.863999999999997</v>
      </c>
      <c r="V22" s="33">
        <f t="shared" si="14"/>
        <v>28.243232388143625</v>
      </c>
      <c r="W22" s="33">
        <v>29.796610169491522</v>
      </c>
      <c r="X22" s="33">
        <f t="shared" si="15"/>
        <v>31.435423728813554</v>
      </c>
      <c r="Y22" s="68"/>
      <c r="Z22" s="30">
        <v>2990</v>
      </c>
      <c r="AA22" s="29">
        <v>69.42779999999999</v>
      </c>
      <c r="AB22" s="33">
        <f t="shared" si="2"/>
        <v>70.37272070045788</v>
      </c>
      <c r="AC22" s="31">
        <v>74.24322033898305</v>
      </c>
      <c r="AD22" s="33">
        <f t="shared" si="3"/>
        <v>78.32659745762712</v>
      </c>
      <c r="AE22" s="68"/>
      <c r="AF22" s="30">
        <v>2120</v>
      </c>
      <c r="AG22" s="24">
        <v>84.0156</v>
      </c>
      <c r="AH22" s="31">
        <f t="shared" si="12"/>
        <v>85.681194511703</v>
      </c>
      <c r="AI22" s="31">
        <v>89.96525423728815</v>
      </c>
      <c r="AJ22" s="31">
        <f t="shared" si="13"/>
        <v>94.46351694915256</v>
      </c>
      <c r="AK22" s="68"/>
      <c r="AL22" s="30">
        <v>2240</v>
      </c>
      <c r="AM22" s="24">
        <v>162.59781403453192</v>
      </c>
      <c r="AN22" s="31">
        <f t="shared" si="16"/>
        <v>162.59781403453192</v>
      </c>
      <c r="AO22" s="31">
        <v>173.97966101694917</v>
      </c>
      <c r="AP22" s="31">
        <f t="shared" si="17"/>
        <v>186.1582372881356</v>
      </c>
      <c r="AR22" s="11"/>
    </row>
    <row r="23" spans="2:44" ht="15">
      <c r="B23" s="23">
        <v>1150</v>
      </c>
      <c r="C23" s="69">
        <v>18.28490718321227</v>
      </c>
      <c r="D23" s="29">
        <f t="shared" si="6"/>
        <v>18.28490718321227</v>
      </c>
      <c r="E23" s="24">
        <v>19.199152542372882</v>
      </c>
      <c r="F23" s="29">
        <f t="shared" si="7"/>
        <v>20.159110169491527</v>
      </c>
      <c r="H23" s="23">
        <v>900</v>
      </c>
      <c r="I23" s="69">
        <v>13.626000000000001</v>
      </c>
      <c r="J23" s="29">
        <f t="shared" si="10"/>
        <v>14.329965767721468</v>
      </c>
      <c r="K23" s="29">
        <v>14.544915254237289</v>
      </c>
      <c r="L23" s="29">
        <f t="shared" si="11"/>
        <v>14.763088983050846</v>
      </c>
      <c r="M23" s="68"/>
      <c r="N23" s="30">
        <v>2120</v>
      </c>
      <c r="O23" s="29">
        <v>32.0968</v>
      </c>
      <c r="P23" s="29">
        <f t="shared" si="0"/>
        <v>33.75503047507724</v>
      </c>
      <c r="Q23" s="29">
        <v>34.261355932203394</v>
      </c>
      <c r="R23" s="29">
        <f t="shared" si="1"/>
        <v>34.77527627118644</v>
      </c>
      <c r="S23" s="68"/>
      <c r="T23" s="30">
        <v>1220</v>
      </c>
      <c r="U23" s="29">
        <v>28.3284</v>
      </c>
      <c r="V23" s="33">
        <f t="shared" si="14"/>
        <v>28.713952927946025</v>
      </c>
      <c r="W23" s="33">
        <v>30.293220338983055</v>
      </c>
      <c r="X23" s="33">
        <f t="shared" si="15"/>
        <v>31.95934745762712</v>
      </c>
      <c r="Y23" s="68"/>
      <c r="Z23" s="30">
        <v>3000</v>
      </c>
      <c r="AA23" s="29">
        <v>69.66</v>
      </c>
      <c r="AB23" s="33">
        <f t="shared" si="2"/>
        <v>70.60808097035907</v>
      </c>
      <c r="AC23" s="31">
        <v>74.49152542372882</v>
      </c>
      <c r="AD23" s="33">
        <f t="shared" si="3"/>
        <v>78.5885593220339</v>
      </c>
      <c r="AE23" s="68"/>
      <c r="AF23" s="30">
        <v>2240</v>
      </c>
      <c r="AG23" s="24">
        <v>88.77120000000001</v>
      </c>
      <c r="AH23" s="31">
        <f t="shared" si="12"/>
        <v>90.5310734463277</v>
      </c>
      <c r="AI23" s="31">
        <v>95.05762711864408</v>
      </c>
      <c r="AJ23" s="31">
        <f t="shared" si="13"/>
        <v>99.81050847457628</v>
      </c>
      <c r="AK23" s="68"/>
      <c r="AL23" s="30">
        <v>2500</v>
      </c>
      <c r="AM23" s="24">
        <v>181.47077459211152</v>
      </c>
      <c r="AN23" s="31">
        <f t="shared" si="16"/>
        <v>181.47077459211152</v>
      </c>
      <c r="AO23" s="31">
        <v>194.17372881355934</v>
      </c>
      <c r="AP23" s="31">
        <f t="shared" si="17"/>
        <v>207.7658898305085</v>
      </c>
      <c r="AR23" s="11"/>
    </row>
    <row r="24" spans="2:44" ht="15">
      <c r="B24" s="23">
        <v>1180</v>
      </c>
      <c r="C24" s="69">
        <v>18.76190476190476</v>
      </c>
      <c r="D24" s="29">
        <f t="shared" si="6"/>
        <v>18.76190476190476</v>
      </c>
      <c r="E24" s="24">
        <v>19.7</v>
      </c>
      <c r="F24" s="29">
        <f t="shared" si="7"/>
        <v>20.685</v>
      </c>
      <c r="H24" s="23">
        <v>950</v>
      </c>
      <c r="I24" s="69">
        <v>14.383000000000001</v>
      </c>
      <c r="J24" s="29">
        <f t="shared" si="10"/>
        <v>15.126074977039325</v>
      </c>
      <c r="K24" s="29">
        <v>15.352966101694914</v>
      </c>
      <c r="L24" s="29">
        <f t="shared" si="11"/>
        <v>15.583260593220336</v>
      </c>
      <c r="M24" s="68"/>
      <c r="N24" s="30">
        <v>2175</v>
      </c>
      <c r="O24" s="29">
        <v>32.929500000000004</v>
      </c>
      <c r="P24" s="29">
        <f t="shared" si="0"/>
        <v>34.63075060532688</v>
      </c>
      <c r="Q24" s="29">
        <v>35.15021186440678</v>
      </c>
      <c r="R24" s="29">
        <f t="shared" si="1"/>
        <v>35.67746504237287</v>
      </c>
      <c r="S24" s="68"/>
      <c r="T24" s="30">
        <v>1250</v>
      </c>
      <c r="U24" s="29">
        <v>29.025</v>
      </c>
      <c r="V24" s="33">
        <f t="shared" si="14"/>
        <v>29.42003373764961</v>
      </c>
      <c r="W24" s="33">
        <v>31.03813559322034</v>
      </c>
      <c r="X24" s="33">
        <f t="shared" si="15"/>
        <v>32.74523305084745</v>
      </c>
      <c r="Y24" s="68"/>
      <c r="Z24" s="30">
        <v>3150</v>
      </c>
      <c r="AA24" s="29">
        <v>73.14299999999999</v>
      </c>
      <c r="AB24" s="33">
        <f t="shared" si="2"/>
        <v>74.13848501887703</v>
      </c>
      <c r="AC24" s="31">
        <v>78.21610169491527</v>
      </c>
      <c r="AD24" s="33">
        <f t="shared" si="3"/>
        <v>82.5179872881356</v>
      </c>
      <c r="AE24" s="68"/>
      <c r="AF24" s="30">
        <v>2360</v>
      </c>
      <c r="AG24" s="24">
        <v>93.52680000000001</v>
      </c>
      <c r="AH24" s="31">
        <f t="shared" si="12"/>
        <v>95.38095238095238</v>
      </c>
      <c r="AI24" s="31">
        <v>100.15</v>
      </c>
      <c r="AJ24" s="31">
        <f t="shared" si="13"/>
        <v>105.15750000000001</v>
      </c>
      <c r="AK24" s="68"/>
      <c r="AL24" s="30">
        <v>2800</v>
      </c>
      <c r="AM24" s="24">
        <v>203.2472675431649</v>
      </c>
      <c r="AN24" s="31">
        <f t="shared" si="16"/>
        <v>203.2472675431649</v>
      </c>
      <c r="AO24" s="31">
        <v>217.47457627118646</v>
      </c>
      <c r="AP24" s="31">
        <f t="shared" si="17"/>
        <v>232.69779661016952</v>
      </c>
      <c r="AR24" s="11"/>
    </row>
    <row r="25" spans="2:44" ht="15">
      <c r="B25" s="23">
        <v>1200</v>
      </c>
      <c r="C25" s="69">
        <v>19.07990314769976</v>
      </c>
      <c r="D25" s="29">
        <f t="shared" si="6"/>
        <v>19.07990314769976</v>
      </c>
      <c r="E25" s="24">
        <v>20.033898305084747</v>
      </c>
      <c r="F25" s="29">
        <f t="shared" si="7"/>
        <v>21.035593220338985</v>
      </c>
      <c r="H25" s="23">
        <v>1000</v>
      </c>
      <c r="I25" s="69">
        <v>15.14</v>
      </c>
      <c r="J25" s="29">
        <f t="shared" si="10"/>
        <v>15.922184186357187</v>
      </c>
      <c r="K25" s="29">
        <v>16.161016949152543</v>
      </c>
      <c r="L25" s="29">
        <f t="shared" si="11"/>
        <v>16.40343220338983</v>
      </c>
      <c r="M25" s="68"/>
      <c r="N25" s="30">
        <v>2200</v>
      </c>
      <c r="O25" s="29">
        <v>33.308</v>
      </c>
      <c r="P25" s="29">
        <f t="shared" si="0"/>
        <v>35.02880520998581</v>
      </c>
      <c r="Q25" s="29">
        <v>35.554237288135596</v>
      </c>
      <c r="R25" s="29">
        <f t="shared" si="1"/>
        <v>36.08755084745763</v>
      </c>
      <c r="S25" s="68"/>
      <c r="T25" s="30">
        <v>1280</v>
      </c>
      <c r="U25" s="29">
        <v>29.721599999999995</v>
      </c>
      <c r="V25" s="33">
        <f t="shared" si="14"/>
        <v>30.126114547353204</v>
      </c>
      <c r="W25" s="33">
        <v>31.783050847457627</v>
      </c>
      <c r="X25" s="33">
        <f t="shared" si="15"/>
        <v>33.531118644067796</v>
      </c>
      <c r="Y25" s="68"/>
      <c r="Z25" s="30">
        <v>3350</v>
      </c>
      <c r="AA25" s="29">
        <v>77.78699999999999</v>
      </c>
      <c r="AB25" s="33">
        <f t="shared" si="2"/>
        <v>78.84569041690096</v>
      </c>
      <c r="AC25" s="31">
        <v>83.18220338983052</v>
      </c>
      <c r="AD25" s="33">
        <f t="shared" si="3"/>
        <v>87.7572245762712</v>
      </c>
      <c r="AE25" s="68"/>
      <c r="AF25" s="30">
        <v>2400</v>
      </c>
      <c r="AG25" s="24">
        <v>95.11200000000001</v>
      </c>
      <c r="AH25" s="31">
        <f t="shared" si="12"/>
        <v>96.99757869249396</v>
      </c>
      <c r="AI25" s="31">
        <v>101.84745762711866</v>
      </c>
      <c r="AJ25" s="31">
        <f t="shared" si="13"/>
        <v>106.9398305084746</v>
      </c>
      <c r="AK25" s="68"/>
      <c r="AL25" s="30">
        <v>3000</v>
      </c>
      <c r="AM25" s="24">
        <v>217.76492951053382</v>
      </c>
      <c r="AN25" s="31">
        <f t="shared" si="16"/>
        <v>217.76492951053382</v>
      </c>
      <c r="AO25" s="31">
        <v>233.0084745762712</v>
      </c>
      <c r="AP25" s="31">
        <f t="shared" si="17"/>
        <v>249.3190677966102</v>
      </c>
      <c r="AR25" s="11"/>
    </row>
    <row r="26" spans="2:44" ht="15">
      <c r="B26" s="23">
        <v>1213</v>
      </c>
      <c r="C26" s="69">
        <v>19.286602098466503</v>
      </c>
      <c r="D26" s="29">
        <f t="shared" si="6"/>
        <v>19.286602098466503</v>
      </c>
      <c r="E26" s="24">
        <v>20.25093220338983</v>
      </c>
      <c r="F26" s="29">
        <f t="shared" si="7"/>
        <v>21.263478813559324</v>
      </c>
      <c r="H26" s="23">
        <v>1016</v>
      </c>
      <c r="I26" s="69">
        <v>15.382240000000001</v>
      </c>
      <c r="J26" s="29">
        <f t="shared" si="10"/>
        <v>16.176939133338898</v>
      </c>
      <c r="K26" s="29">
        <v>16.41959322033898</v>
      </c>
      <c r="L26" s="29">
        <f t="shared" si="11"/>
        <v>16.665887118644065</v>
      </c>
      <c r="M26" s="68"/>
      <c r="N26" s="30">
        <v>2240</v>
      </c>
      <c r="O26" s="29">
        <v>33.9136</v>
      </c>
      <c r="P26" s="29">
        <f t="shared" si="0"/>
        <v>35.665692577440105</v>
      </c>
      <c r="Q26" s="29">
        <v>36.2006779661017</v>
      </c>
      <c r="R26" s="29">
        <f t="shared" si="1"/>
        <v>36.743688135593224</v>
      </c>
      <c r="S26" s="68"/>
      <c r="T26" s="30">
        <v>1300</v>
      </c>
      <c r="U26" s="29">
        <v>30.185999999999996</v>
      </c>
      <c r="V26" s="33">
        <f t="shared" si="14"/>
        <v>30.5968350871556</v>
      </c>
      <c r="W26" s="33">
        <v>32.279661016949156</v>
      </c>
      <c r="X26" s="33">
        <f t="shared" si="15"/>
        <v>34.05504237288136</v>
      </c>
      <c r="Y26" s="68"/>
      <c r="Z26" s="30">
        <v>3450</v>
      </c>
      <c r="AA26" s="29">
        <v>80.109</v>
      </c>
      <c r="AB26" s="33">
        <f t="shared" si="2"/>
        <v>81.19929311591294</v>
      </c>
      <c r="AC26" s="31">
        <v>85.66525423728814</v>
      </c>
      <c r="AD26" s="33">
        <f t="shared" si="3"/>
        <v>90.37684322033898</v>
      </c>
      <c r="AE26" s="68"/>
      <c r="AF26" s="30">
        <v>2500</v>
      </c>
      <c r="AG26" s="24">
        <v>99.07500000000002</v>
      </c>
      <c r="AH26" s="31">
        <f t="shared" si="12"/>
        <v>101.03914447134787</v>
      </c>
      <c r="AI26" s="31">
        <v>106.09110169491527</v>
      </c>
      <c r="AJ26" s="31">
        <f t="shared" si="13"/>
        <v>111.39565677966104</v>
      </c>
      <c r="AK26" s="68"/>
      <c r="AL26" s="30">
        <v>3150</v>
      </c>
      <c r="AM26" s="24">
        <v>228.65317598606052</v>
      </c>
      <c r="AN26" s="31">
        <f t="shared" si="16"/>
        <v>228.65317598606052</v>
      </c>
      <c r="AO26" s="31">
        <v>244.65889830508476</v>
      </c>
      <c r="AP26" s="31">
        <f t="shared" si="17"/>
        <v>261.7850211864407</v>
      </c>
      <c r="AR26" s="11"/>
    </row>
    <row r="27" spans="2:44" ht="15">
      <c r="B27" s="23">
        <v>1250</v>
      </c>
      <c r="C27" s="69">
        <v>19.87489911218725</v>
      </c>
      <c r="D27" s="29">
        <f t="shared" si="6"/>
        <v>19.87489911218725</v>
      </c>
      <c r="E27" s="24">
        <v>20.868644067796613</v>
      </c>
      <c r="F27" s="29">
        <f t="shared" si="7"/>
        <v>21.912076271186443</v>
      </c>
      <c r="H27" s="23">
        <v>1030</v>
      </c>
      <c r="I27" s="69">
        <v>15.5942</v>
      </c>
      <c r="J27" s="29">
        <f t="shared" si="10"/>
        <v>16.399849711947905</v>
      </c>
      <c r="K27" s="29">
        <v>16.64584745762712</v>
      </c>
      <c r="L27" s="29">
        <f t="shared" si="11"/>
        <v>16.895535169491524</v>
      </c>
      <c r="M27" s="68"/>
      <c r="N27" s="30">
        <v>2300</v>
      </c>
      <c r="O27" s="29">
        <v>34.822</v>
      </c>
      <c r="P27" s="29">
        <f t="shared" si="0"/>
        <v>36.62102362862153</v>
      </c>
      <c r="Q27" s="29">
        <v>37.17033898305085</v>
      </c>
      <c r="R27" s="29">
        <f t="shared" si="1"/>
        <v>37.727894067796605</v>
      </c>
      <c r="S27" s="68"/>
      <c r="T27" s="30">
        <v>1320</v>
      </c>
      <c r="U27" s="29">
        <v>30.650399999999998</v>
      </c>
      <c r="V27" s="33">
        <f t="shared" si="14"/>
        <v>31.067555626957994</v>
      </c>
      <c r="W27" s="33">
        <v>32.77627118644068</v>
      </c>
      <c r="X27" s="33">
        <f t="shared" si="15"/>
        <v>34.57896610169492</v>
      </c>
      <c r="Y27" s="68"/>
      <c r="Z27" s="30">
        <v>3500</v>
      </c>
      <c r="AA27" s="29">
        <v>81.27</v>
      </c>
      <c r="AB27" s="33">
        <f t="shared" si="2"/>
        <v>82.37609446541892</v>
      </c>
      <c r="AC27" s="31">
        <v>86.90677966101696</v>
      </c>
      <c r="AD27" s="33">
        <f t="shared" si="3"/>
        <v>91.68665254237288</v>
      </c>
      <c r="AE27" s="68"/>
      <c r="AF27" s="30">
        <v>2650</v>
      </c>
      <c r="AG27" s="24">
        <v>105.01950000000001</v>
      </c>
      <c r="AH27" s="31">
        <f t="shared" si="12"/>
        <v>107.10149313962873</v>
      </c>
      <c r="AI27" s="31">
        <v>112.45656779661017</v>
      </c>
      <c r="AJ27" s="31">
        <f t="shared" si="13"/>
        <v>118.07939618644069</v>
      </c>
      <c r="AK27" s="68"/>
      <c r="AL27" s="30">
        <v>3350</v>
      </c>
      <c r="AM27" s="24">
        <v>243.17083795342938</v>
      </c>
      <c r="AN27" s="31">
        <f t="shared" si="16"/>
        <v>243.17083795342938</v>
      </c>
      <c r="AO27" s="31">
        <v>260.19279661016947</v>
      </c>
      <c r="AP27" s="31">
        <f t="shared" si="17"/>
        <v>278.40629237288135</v>
      </c>
      <c r="AR27" s="11"/>
    </row>
    <row r="28" spans="2:44" ht="15">
      <c r="B28" s="23">
        <v>1280</v>
      </c>
      <c r="C28" s="69">
        <v>20.35189669087974</v>
      </c>
      <c r="D28" s="29">
        <f t="shared" si="6"/>
        <v>20.35189669087974</v>
      </c>
      <c r="E28" s="24">
        <v>21.36949152542373</v>
      </c>
      <c r="F28" s="29">
        <f t="shared" si="7"/>
        <v>22.43796610169492</v>
      </c>
      <c r="H28" s="23">
        <v>1050</v>
      </c>
      <c r="I28" s="69">
        <v>15.897</v>
      </c>
      <c r="J28" s="29">
        <f t="shared" si="10"/>
        <v>16.718293395675044</v>
      </c>
      <c r="K28" s="29">
        <v>16.96906779661017</v>
      </c>
      <c r="L28" s="29">
        <f t="shared" si="11"/>
        <v>17.22360381355932</v>
      </c>
      <c r="M28" s="68"/>
      <c r="N28" s="30">
        <v>2360</v>
      </c>
      <c r="O28" s="29">
        <v>35.7304</v>
      </c>
      <c r="P28" s="29">
        <f t="shared" si="0"/>
        <v>37.57635467980296</v>
      </c>
      <c r="Q28" s="29">
        <v>38.14</v>
      </c>
      <c r="R28" s="29">
        <f t="shared" si="1"/>
        <v>38.7121</v>
      </c>
      <c r="S28" s="68"/>
      <c r="T28" s="30">
        <v>1350</v>
      </c>
      <c r="U28" s="29">
        <v>31.346999999999998</v>
      </c>
      <c r="V28" s="33">
        <f t="shared" si="14"/>
        <v>31.77363643666158</v>
      </c>
      <c r="W28" s="33">
        <v>33.521186440677965</v>
      </c>
      <c r="X28" s="33">
        <f t="shared" si="15"/>
        <v>35.36485169491525</v>
      </c>
      <c r="Y28" s="68"/>
      <c r="Z28" s="30">
        <v>3550</v>
      </c>
      <c r="AA28" s="29">
        <v>82.431</v>
      </c>
      <c r="AB28" s="33">
        <f t="shared" si="2"/>
        <v>83.55289581492491</v>
      </c>
      <c r="AC28" s="31">
        <v>88.14830508474577</v>
      </c>
      <c r="AD28" s="33">
        <f t="shared" si="3"/>
        <v>92.99646186440678</v>
      </c>
      <c r="AE28" s="68"/>
      <c r="AF28" s="30">
        <v>2800</v>
      </c>
      <c r="AG28" s="24">
        <v>110.96400000000001</v>
      </c>
      <c r="AH28" s="31">
        <f t="shared" si="12"/>
        <v>113.1638418079096</v>
      </c>
      <c r="AI28" s="31">
        <v>118.8220338983051</v>
      </c>
      <c r="AJ28" s="31">
        <f t="shared" si="13"/>
        <v>124.76313559322035</v>
      </c>
      <c r="AK28" s="68"/>
      <c r="AL28" s="30">
        <v>3475</v>
      </c>
      <c r="AM28" s="24">
        <v>252.24437668303497</v>
      </c>
      <c r="AN28" s="31">
        <f t="shared" si="16"/>
        <v>252.24437668303497</v>
      </c>
      <c r="AO28" s="31">
        <v>269.90148305084745</v>
      </c>
      <c r="AP28" s="31">
        <f t="shared" si="17"/>
        <v>288.79458686440677</v>
      </c>
      <c r="AR28" s="11"/>
    </row>
    <row r="29" spans="2:44" ht="15">
      <c r="B29" s="23">
        <v>1320</v>
      </c>
      <c r="C29" s="69">
        <v>20.987893462469735</v>
      </c>
      <c r="D29" s="29">
        <f t="shared" si="6"/>
        <v>20.987893462469735</v>
      </c>
      <c r="E29" s="24">
        <v>22.037288135593222</v>
      </c>
      <c r="F29" s="29">
        <f t="shared" si="7"/>
        <v>23.139152542372884</v>
      </c>
      <c r="H29" s="23">
        <v>1060</v>
      </c>
      <c r="I29" s="69">
        <v>16.0484</v>
      </c>
      <c r="J29" s="29">
        <f t="shared" si="10"/>
        <v>16.87751523753862</v>
      </c>
      <c r="K29" s="29">
        <v>17.130677966101697</v>
      </c>
      <c r="L29" s="29">
        <f t="shared" si="11"/>
        <v>17.38763813559322</v>
      </c>
      <c r="M29" s="68"/>
      <c r="N29" s="30">
        <v>2500</v>
      </c>
      <c r="O29" s="29">
        <v>37.85</v>
      </c>
      <c r="P29" s="29">
        <f t="shared" si="0"/>
        <v>39.80546046589296</v>
      </c>
      <c r="Q29" s="29">
        <v>40.402542372881356</v>
      </c>
      <c r="R29" s="29">
        <f t="shared" si="1"/>
        <v>41.00858050847457</v>
      </c>
      <c r="S29" s="68"/>
      <c r="T29" s="30">
        <v>1360</v>
      </c>
      <c r="U29" s="29">
        <v>31.579199999999997</v>
      </c>
      <c r="V29" s="33">
        <f t="shared" si="14"/>
        <v>32.00899670656278</v>
      </c>
      <c r="W29" s="33">
        <v>33.76949152542373</v>
      </c>
      <c r="X29" s="33">
        <f t="shared" si="15"/>
        <v>35.62681355932204</v>
      </c>
      <c r="Y29" s="68"/>
      <c r="Z29" s="30">
        <v>3700</v>
      </c>
      <c r="AA29" s="29">
        <v>85.91399999999999</v>
      </c>
      <c r="AB29" s="33">
        <f t="shared" si="2"/>
        <v>87.08329986344286</v>
      </c>
      <c r="AC29" s="31">
        <v>91.87288135593221</v>
      </c>
      <c r="AD29" s="33">
        <f t="shared" si="3"/>
        <v>96.92588983050847</v>
      </c>
      <c r="AE29" s="68"/>
      <c r="AF29" s="30">
        <v>3000</v>
      </c>
      <c r="AG29" s="24">
        <v>118.89000000000001</v>
      </c>
      <c r="AH29" s="31">
        <f t="shared" si="12"/>
        <v>121.24697336561744</v>
      </c>
      <c r="AI29" s="31">
        <v>127.30932203389831</v>
      </c>
      <c r="AJ29" s="31">
        <f t="shared" si="13"/>
        <v>133.67478813559325</v>
      </c>
      <c r="AK29" s="68"/>
      <c r="AL29" s="30">
        <v>3550</v>
      </c>
      <c r="AM29" s="24">
        <v>257.68849992079834</v>
      </c>
      <c r="AN29" s="31">
        <f t="shared" si="16"/>
        <v>257.68849992079834</v>
      </c>
      <c r="AO29" s="31">
        <v>275.72669491525426</v>
      </c>
      <c r="AP29" s="31">
        <f t="shared" si="17"/>
        <v>295.02756355932206</v>
      </c>
      <c r="AR29" s="11"/>
    </row>
    <row r="30" spans="2:44" ht="15">
      <c r="B30" s="23">
        <v>1350</v>
      </c>
      <c r="C30" s="69">
        <v>21.464891041162225</v>
      </c>
      <c r="D30" s="29">
        <f t="shared" si="6"/>
        <v>21.464891041162225</v>
      </c>
      <c r="E30" s="24">
        <v>22.53813559322034</v>
      </c>
      <c r="F30" s="29">
        <f t="shared" si="7"/>
        <v>23.665042372881356</v>
      </c>
      <c r="H30" s="23">
        <v>1090</v>
      </c>
      <c r="I30" s="69">
        <v>16.5026</v>
      </c>
      <c r="J30" s="29">
        <f t="shared" si="10"/>
        <v>17.355180763129336</v>
      </c>
      <c r="K30" s="29">
        <v>17.615508474576274</v>
      </c>
      <c r="L30" s="29">
        <f t="shared" si="11"/>
        <v>17.879741101694915</v>
      </c>
      <c r="M30" s="68"/>
      <c r="N30" s="30">
        <v>2600</v>
      </c>
      <c r="O30" s="29">
        <v>39.364000000000004</v>
      </c>
      <c r="P30" s="29">
        <f t="shared" si="0"/>
        <v>41.39767888452869</v>
      </c>
      <c r="Q30" s="29">
        <v>42.018644067796615</v>
      </c>
      <c r="R30" s="29">
        <f t="shared" si="1"/>
        <v>42.64892372881356</v>
      </c>
      <c r="S30" s="68"/>
      <c r="T30" s="30">
        <v>1400</v>
      </c>
      <c r="U30" s="29">
        <v>32.507999999999996</v>
      </c>
      <c r="V30" s="33">
        <f t="shared" si="14"/>
        <v>32.95043778616757</v>
      </c>
      <c r="W30" s="33">
        <v>34.76271186440678</v>
      </c>
      <c r="X30" s="33">
        <f t="shared" si="15"/>
        <v>36.67466101694915</v>
      </c>
      <c r="Y30" s="68"/>
      <c r="Z30" s="30">
        <v>3750</v>
      </c>
      <c r="AA30" s="29">
        <v>87.07499999999999</v>
      </c>
      <c r="AB30" s="33">
        <f t="shared" si="2"/>
        <v>88.26010121294884</v>
      </c>
      <c r="AC30" s="31">
        <v>93.11440677966102</v>
      </c>
      <c r="AD30" s="33">
        <f t="shared" si="3"/>
        <v>98.23569915254238</v>
      </c>
      <c r="AE30" s="68"/>
      <c r="AF30" s="30">
        <v>3150</v>
      </c>
      <c r="AG30" s="24">
        <v>124.83450000000002</v>
      </c>
      <c r="AH30" s="31">
        <f t="shared" si="12"/>
        <v>127.30932203389833</v>
      </c>
      <c r="AI30" s="31">
        <v>133.67478813559325</v>
      </c>
      <c r="AJ30" s="31">
        <f t="shared" si="13"/>
        <v>140.3585275423729</v>
      </c>
      <c r="AK30" s="68"/>
      <c r="AL30" s="30">
        <v>3750</v>
      </c>
      <c r="AM30" s="24">
        <v>272.2061618881673</v>
      </c>
      <c r="AN30" s="31">
        <f t="shared" si="16"/>
        <v>272.2061618881673</v>
      </c>
      <c r="AO30" s="31">
        <v>291.260593220339</v>
      </c>
      <c r="AP30" s="31">
        <f t="shared" si="17"/>
        <v>311.6488347457627</v>
      </c>
      <c r="AR30" s="11"/>
    </row>
    <row r="31" spans="2:44" ht="15">
      <c r="B31" s="23">
        <v>1400</v>
      </c>
      <c r="C31" s="69">
        <v>22.259887005649716</v>
      </c>
      <c r="D31" s="29">
        <f t="shared" si="6"/>
        <v>22.259887005649716</v>
      </c>
      <c r="E31" s="24">
        <v>23.372881355932204</v>
      </c>
      <c r="F31" s="29">
        <f t="shared" si="7"/>
        <v>24.541525423728814</v>
      </c>
      <c r="H31" s="23">
        <v>1100</v>
      </c>
      <c r="I31" s="69">
        <v>16.654</v>
      </c>
      <c r="J31" s="29">
        <f t="shared" si="10"/>
        <v>17.514402604992906</v>
      </c>
      <c r="K31" s="29">
        <v>17.777118644067798</v>
      </c>
      <c r="L31" s="29">
        <f t="shared" si="11"/>
        <v>18.043775423728814</v>
      </c>
      <c r="M31" s="68"/>
      <c r="N31" s="30">
        <v>2650</v>
      </c>
      <c r="O31" s="29">
        <v>40.121</v>
      </c>
      <c r="P31" s="29">
        <f t="shared" si="0"/>
        <v>42.19378809384654</v>
      </c>
      <c r="Q31" s="29">
        <v>42.82669491525424</v>
      </c>
      <c r="R31" s="29">
        <f t="shared" si="1"/>
        <v>43.469095338983045</v>
      </c>
      <c r="S31" s="68"/>
      <c r="T31" s="30">
        <v>1450</v>
      </c>
      <c r="U31" s="29">
        <v>33.669</v>
      </c>
      <c r="V31" s="33">
        <f t="shared" si="14"/>
        <v>34.12723913567355</v>
      </c>
      <c r="W31" s="33">
        <v>36.00423728813559</v>
      </c>
      <c r="X31" s="33">
        <f t="shared" si="15"/>
        <v>37.984470338983044</v>
      </c>
      <c r="Y31" s="68"/>
      <c r="Z31" s="30">
        <v>4000</v>
      </c>
      <c r="AA31" s="29">
        <v>92.88</v>
      </c>
      <c r="AB31" s="33">
        <f t="shared" si="2"/>
        <v>94.14410796047876</v>
      </c>
      <c r="AC31" s="31">
        <v>99.3220338983051</v>
      </c>
      <c r="AD31" s="33">
        <f t="shared" si="3"/>
        <v>104.78474576271186</v>
      </c>
      <c r="AE31" s="68"/>
      <c r="AF31" s="30">
        <v>3216</v>
      </c>
      <c r="AG31" s="24">
        <v>127.45008000000001</v>
      </c>
      <c r="AH31" s="31">
        <f t="shared" si="12"/>
        <v>129.97675544794188</v>
      </c>
      <c r="AI31" s="31">
        <v>136.475593220339</v>
      </c>
      <c r="AJ31" s="31">
        <f t="shared" si="13"/>
        <v>143.29937288135594</v>
      </c>
      <c r="AK31" s="68"/>
      <c r="AL31" s="30">
        <v>4000</v>
      </c>
      <c r="AM31" s="24">
        <v>290.35323934737846</v>
      </c>
      <c r="AN31" s="31">
        <f t="shared" si="16"/>
        <v>290.35323934737846</v>
      </c>
      <c r="AO31" s="31">
        <v>310.67796610169495</v>
      </c>
      <c r="AP31" s="31">
        <f t="shared" si="17"/>
        <v>332.4254237288136</v>
      </c>
      <c r="AR31" s="11"/>
    </row>
    <row r="32" spans="2:44" ht="15">
      <c r="B32" s="23">
        <v>1450</v>
      </c>
      <c r="C32" s="69">
        <v>23.054882970137207</v>
      </c>
      <c r="D32" s="29">
        <f t="shared" si="6"/>
        <v>23.054882970137207</v>
      </c>
      <c r="E32" s="24">
        <v>24.20762711864407</v>
      </c>
      <c r="F32" s="29">
        <f t="shared" si="7"/>
        <v>25.418008474576276</v>
      </c>
      <c r="H32" s="23">
        <v>1120</v>
      </c>
      <c r="I32" s="69">
        <v>16.9568</v>
      </c>
      <c r="J32" s="29">
        <f t="shared" si="10"/>
        <v>17.832846288720052</v>
      </c>
      <c r="K32" s="29">
        <v>18.10033898305085</v>
      </c>
      <c r="L32" s="29">
        <f t="shared" si="11"/>
        <v>18.371844067796612</v>
      </c>
      <c r="M32" s="68"/>
      <c r="N32" s="30">
        <v>2800</v>
      </c>
      <c r="O32" s="29">
        <v>42.392</v>
      </c>
      <c r="P32" s="29">
        <f t="shared" si="0"/>
        <v>44.58211572180013</v>
      </c>
      <c r="Q32" s="29">
        <v>45.250847457627124</v>
      </c>
      <c r="R32" s="29">
        <f t="shared" si="1"/>
        <v>45.929610169491525</v>
      </c>
      <c r="S32" s="68"/>
      <c r="T32" s="30">
        <v>1500</v>
      </c>
      <c r="U32" s="29">
        <v>34.83</v>
      </c>
      <c r="V32" s="33">
        <f t="shared" si="14"/>
        <v>35.304040485179534</v>
      </c>
      <c r="W32" s="33">
        <v>37.24576271186441</v>
      </c>
      <c r="X32" s="33">
        <f t="shared" si="15"/>
        <v>39.29427966101695</v>
      </c>
      <c r="Y32" s="68"/>
      <c r="Z32" s="30">
        <v>4250</v>
      </c>
      <c r="AA32" s="29">
        <v>98.68499999999999</v>
      </c>
      <c r="AB32" s="33">
        <f t="shared" si="2"/>
        <v>100.02811470800869</v>
      </c>
      <c r="AC32" s="31">
        <v>105.52966101694916</v>
      </c>
      <c r="AD32" s="33">
        <f t="shared" si="3"/>
        <v>111.33379237288136</v>
      </c>
      <c r="AE32" s="68"/>
      <c r="AF32" s="30">
        <v>3325</v>
      </c>
      <c r="AG32" s="24">
        <v>131.76975000000002</v>
      </c>
      <c r="AH32" s="31">
        <f t="shared" si="12"/>
        <v>134.38206214689265</v>
      </c>
      <c r="AI32" s="31">
        <v>141.1011652542373</v>
      </c>
      <c r="AJ32" s="31">
        <f t="shared" si="13"/>
        <v>148.15622351694915</v>
      </c>
      <c r="AK32" s="68"/>
      <c r="AL32" s="30">
        <v>4070</v>
      </c>
      <c r="AM32" s="24">
        <v>295.43442103595754</v>
      </c>
      <c r="AN32" s="31">
        <f t="shared" si="16"/>
        <v>295.43442103595754</v>
      </c>
      <c r="AO32" s="31">
        <v>316.1148305084746</v>
      </c>
      <c r="AP32" s="31">
        <f t="shared" si="17"/>
        <v>338.2428686440678</v>
      </c>
      <c r="AR32" s="11"/>
    </row>
    <row r="33" spans="2:44" ht="15">
      <c r="B33" s="23">
        <v>1500</v>
      </c>
      <c r="C33" s="69">
        <v>23.849878934624698</v>
      </c>
      <c r="D33" s="29">
        <f t="shared" si="6"/>
        <v>23.849878934624698</v>
      </c>
      <c r="E33" s="24">
        <v>25.042372881355934</v>
      </c>
      <c r="F33" s="29">
        <f t="shared" si="7"/>
        <v>26.294491525423734</v>
      </c>
      <c r="H33" s="23">
        <v>1150</v>
      </c>
      <c r="I33" s="69">
        <v>17.411</v>
      </c>
      <c r="J33" s="29">
        <f t="shared" si="10"/>
        <v>18.310511814310765</v>
      </c>
      <c r="K33" s="29">
        <v>18.585169491525424</v>
      </c>
      <c r="L33" s="29">
        <f t="shared" si="11"/>
        <v>18.863947033898302</v>
      </c>
      <c r="M33" s="68"/>
      <c r="N33" s="30">
        <v>3000</v>
      </c>
      <c r="O33" s="29">
        <v>45.42</v>
      </c>
      <c r="P33" s="29">
        <f t="shared" si="0"/>
        <v>47.76655255907156</v>
      </c>
      <c r="Q33" s="29">
        <v>48.48305084745763</v>
      </c>
      <c r="R33" s="29">
        <f t="shared" si="1"/>
        <v>49.21029661016949</v>
      </c>
      <c r="S33" s="68"/>
      <c r="T33" s="30">
        <v>1524</v>
      </c>
      <c r="U33" s="29">
        <v>35.38728</v>
      </c>
      <c r="V33" s="33">
        <f t="shared" si="14"/>
        <v>35.868905132942416</v>
      </c>
      <c r="W33" s="33">
        <v>37.841694915254244</v>
      </c>
      <c r="X33" s="33">
        <f t="shared" si="15"/>
        <v>39.92298813559322</v>
      </c>
      <c r="Y33" s="68"/>
      <c r="Z33" s="30">
        <v>4500</v>
      </c>
      <c r="AA33" s="29">
        <v>104.49</v>
      </c>
      <c r="AB33" s="33">
        <f t="shared" si="2"/>
        <v>105.9121214555386</v>
      </c>
      <c r="AC33" s="31">
        <v>111.73728813559322</v>
      </c>
      <c r="AD33" s="33">
        <f t="shared" si="3"/>
        <v>117.88283898305083</v>
      </c>
      <c r="AE33" s="68"/>
      <c r="AF33" s="30">
        <v>3350</v>
      </c>
      <c r="AG33" s="24">
        <v>132.7605</v>
      </c>
      <c r="AH33" s="31">
        <f t="shared" si="12"/>
        <v>135.3924535916061</v>
      </c>
      <c r="AI33" s="31">
        <v>142.16207627118644</v>
      </c>
      <c r="AJ33" s="31">
        <f t="shared" si="13"/>
        <v>149.27018008474576</v>
      </c>
      <c r="AK33" s="68"/>
      <c r="AL33" s="30">
        <v>4250</v>
      </c>
      <c r="AM33" s="24">
        <v>308.5003168065896</v>
      </c>
      <c r="AN33" s="31">
        <f t="shared" si="16"/>
        <v>308.5003168065896</v>
      </c>
      <c r="AO33" s="31">
        <v>330.09533898305085</v>
      </c>
      <c r="AP33" s="31">
        <f t="shared" si="17"/>
        <v>353.2020127118644</v>
      </c>
      <c r="AR33" s="11"/>
    </row>
    <row r="34" spans="2:44" ht="15">
      <c r="B34" s="23">
        <v>1600</v>
      </c>
      <c r="C34" s="69">
        <v>25.439870863599676</v>
      </c>
      <c r="D34" s="29">
        <f t="shared" si="6"/>
        <v>25.439870863599676</v>
      </c>
      <c r="E34" s="24">
        <v>26.71186440677966</v>
      </c>
      <c r="F34" s="29">
        <f t="shared" si="7"/>
        <v>28.047457627118646</v>
      </c>
      <c r="G34" s="1"/>
      <c r="H34" s="23">
        <v>1180</v>
      </c>
      <c r="I34" s="69">
        <v>17.8652</v>
      </c>
      <c r="J34" s="29">
        <f t="shared" si="10"/>
        <v>18.78817733990148</v>
      </c>
      <c r="K34" s="29">
        <v>19.07</v>
      </c>
      <c r="L34" s="29">
        <f t="shared" si="11"/>
        <v>19.35605</v>
      </c>
      <c r="M34" s="68"/>
      <c r="N34" s="30">
        <v>3150</v>
      </c>
      <c r="O34" s="29">
        <v>47.691</v>
      </c>
      <c r="P34" s="29">
        <f t="shared" si="0"/>
        <v>50.15488018702514</v>
      </c>
      <c r="Q34" s="29">
        <v>50.907203389830514</v>
      </c>
      <c r="R34" s="29">
        <f t="shared" si="1"/>
        <v>51.670811440677966</v>
      </c>
      <c r="S34" s="68"/>
      <c r="T34" s="30">
        <v>1550</v>
      </c>
      <c r="U34" s="29">
        <v>35.991</v>
      </c>
      <c r="V34" s="33">
        <f t="shared" si="14"/>
        <v>36.48084183468552</v>
      </c>
      <c r="W34" s="33">
        <v>38.487288135593225</v>
      </c>
      <c r="X34" s="33">
        <f t="shared" si="15"/>
        <v>40.60408898305085</v>
      </c>
      <c r="Y34" s="68"/>
      <c r="Z34" s="30">
        <v>4750</v>
      </c>
      <c r="AA34" s="29">
        <v>110.29499999999999</v>
      </c>
      <c r="AB34" s="33">
        <f t="shared" si="2"/>
        <v>111.79612820306853</v>
      </c>
      <c r="AC34" s="31">
        <v>117.9449152542373</v>
      </c>
      <c r="AD34" s="33">
        <f t="shared" si="3"/>
        <v>124.43188559322034</v>
      </c>
      <c r="AE34" s="68"/>
      <c r="AF34" s="30">
        <v>3500</v>
      </c>
      <c r="AG34" s="24">
        <v>138.705</v>
      </c>
      <c r="AH34" s="31">
        <f t="shared" si="12"/>
        <v>141.454802259887</v>
      </c>
      <c r="AI34" s="31">
        <v>148.52754237288136</v>
      </c>
      <c r="AJ34" s="31">
        <f t="shared" si="13"/>
        <v>155.95391949152543</v>
      </c>
      <c r="AK34" s="68"/>
      <c r="AL34" s="30">
        <v>4500</v>
      </c>
      <c r="AM34" s="24">
        <v>326.64739426580076</v>
      </c>
      <c r="AN34" s="31">
        <f t="shared" si="16"/>
        <v>326.64739426580076</v>
      </c>
      <c r="AO34" s="31">
        <v>349.5127118644068</v>
      </c>
      <c r="AP34" s="31">
        <f t="shared" si="17"/>
        <v>373.9786016949153</v>
      </c>
      <c r="AQ34" s="1"/>
      <c r="AR34" s="11"/>
    </row>
    <row r="35" spans="2:44" ht="15">
      <c r="B35" s="23">
        <v>1700</v>
      </c>
      <c r="C35" s="69">
        <v>27.02986279257466</v>
      </c>
      <c r="D35" s="29">
        <f t="shared" si="6"/>
        <v>27.02986279257466</v>
      </c>
      <c r="E35" s="24">
        <v>28.381355932203395</v>
      </c>
      <c r="F35" s="29">
        <f t="shared" si="7"/>
        <v>29.800423728813566</v>
      </c>
      <c r="H35" s="23">
        <v>1200</v>
      </c>
      <c r="I35" s="69">
        <v>18.168</v>
      </c>
      <c r="J35" s="29">
        <f t="shared" si="10"/>
        <v>19.106621023628627</v>
      </c>
      <c r="K35" s="29">
        <v>19.393220338983053</v>
      </c>
      <c r="L35" s="29">
        <f t="shared" si="11"/>
        <v>19.684118644067798</v>
      </c>
      <c r="M35" s="68"/>
      <c r="N35" s="30">
        <v>3350</v>
      </c>
      <c r="O35" s="29">
        <v>50.719</v>
      </c>
      <c r="P35" s="29">
        <f t="shared" si="0"/>
        <v>53.33931702429658</v>
      </c>
      <c r="Q35" s="29">
        <v>54.13940677966102</v>
      </c>
      <c r="R35" s="29">
        <f t="shared" si="1"/>
        <v>54.951497881355934</v>
      </c>
      <c r="S35" s="68"/>
      <c r="T35" s="30">
        <v>1600</v>
      </c>
      <c r="U35" s="29">
        <v>37.151999999999994</v>
      </c>
      <c r="V35" s="33">
        <f t="shared" si="14"/>
        <v>37.65764318419151</v>
      </c>
      <c r="W35" s="33">
        <v>39.728813559322035</v>
      </c>
      <c r="X35" s="33">
        <f t="shared" si="15"/>
        <v>41.91389830508474</v>
      </c>
      <c r="Y35" s="68"/>
      <c r="Z35" s="30">
        <v>5000</v>
      </c>
      <c r="AA35" s="29">
        <v>116.1</v>
      </c>
      <c r="AB35" s="33">
        <f t="shared" si="2"/>
        <v>117.68013495059844</v>
      </c>
      <c r="AC35" s="31">
        <v>124.15254237288136</v>
      </c>
      <c r="AD35" s="33">
        <f t="shared" si="3"/>
        <v>130.9809322033898</v>
      </c>
      <c r="AE35" s="68"/>
      <c r="AF35" s="30">
        <v>3550</v>
      </c>
      <c r="AG35" s="24">
        <v>140.68650000000002</v>
      </c>
      <c r="AH35" s="31">
        <f t="shared" si="12"/>
        <v>143.47558514931399</v>
      </c>
      <c r="AI35" s="31">
        <v>150.64936440677968</v>
      </c>
      <c r="AJ35" s="31">
        <f t="shared" si="13"/>
        <v>158.18183262711867</v>
      </c>
      <c r="AK35" s="68"/>
      <c r="AL35" s="30">
        <v>4700</v>
      </c>
      <c r="AM35" s="24">
        <v>341.16505623316965</v>
      </c>
      <c r="AN35" s="31">
        <f t="shared" si="16"/>
        <v>341.16505623316965</v>
      </c>
      <c r="AO35" s="31">
        <v>365.04661016949154</v>
      </c>
      <c r="AP35" s="31">
        <f t="shared" si="17"/>
        <v>390.59987288135596</v>
      </c>
      <c r="AR35" s="11"/>
    </row>
    <row r="36" spans="2:44" ht="15">
      <c r="B36" s="23">
        <v>1800</v>
      </c>
      <c r="C36" s="69">
        <v>28.61985472154964</v>
      </c>
      <c r="D36" s="29">
        <f t="shared" si="6"/>
        <v>28.61985472154964</v>
      </c>
      <c r="E36" s="24">
        <v>30.05084745762712</v>
      </c>
      <c r="F36" s="29">
        <f t="shared" si="7"/>
        <v>31.55338983050848</v>
      </c>
      <c r="H36" s="23">
        <v>1213</v>
      </c>
      <c r="I36" s="69">
        <v>18.36482</v>
      </c>
      <c r="J36" s="29">
        <f t="shared" si="10"/>
        <v>19.313609418051268</v>
      </c>
      <c r="K36" s="29">
        <v>19.603313559322036</v>
      </c>
      <c r="L36" s="29">
        <f t="shared" si="11"/>
        <v>19.897363262711863</v>
      </c>
      <c r="M36" s="68"/>
      <c r="N36" s="30">
        <v>3550</v>
      </c>
      <c r="O36" s="29">
        <v>53.747</v>
      </c>
      <c r="P36" s="29">
        <f t="shared" si="0"/>
        <v>56.52375386156801</v>
      </c>
      <c r="Q36" s="29">
        <v>57.371610169491525</v>
      </c>
      <c r="R36" s="29">
        <f t="shared" si="1"/>
        <v>58.232184322033895</v>
      </c>
      <c r="S36" s="68"/>
      <c r="T36" s="30">
        <v>1650</v>
      </c>
      <c r="U36" s="29">
        <v>38.312999999999995</v>
      </c>
      <c r="V36" s="33">
        <f t="shared" si="14"/>
        <v>38.83444453369749</v>
      </c>
      <c r="W36" s="33">
        <v>40.97033898305085</v>
      </c>
      <c r="X36" s="33">
        <f t="shared" si="15"/>
        <v>43.22370762711864</v>
      </c>
      <c r="Y36" s="68"/>
      <c r="Z36" s="30">
        <v>5300</v>
      </c>
      <c r="AA36" s="29">
        <v>123.06599999999999</v>
      </c>
      <c r="AB36" s="33">
        <f t="shared" si="2"/>
        <v>124.74094304763435</v>
      </c>
      <c r="AC36" s="31">
        <v>131.60169491525423</v>
      </c>
      <c r="AD36" s="33">
        <f t="shared" si="3"/>
        <v>138.8397881355932</v>
      </c>
      <c r="AE36" s="68"/>
      <c r="AF36" s="30">
        <v>3585</v>
      </c>
      <c r="AG36" s="24">
        <v>142.07355</v>
      </c>
      <c r="AH36" s="31">
        <f t="shared" si="12"/>
        <v>144.89013317191285</v>
      </c>
      <c r="AI36" s="31">
        <v>152.1346398305085</v>
      </c>
      <c r="AJ36" s="31">
        <f t="shared" si="13"/>
        <v>159.74137182203393</v>
      </c>
      <c r="AK36" s="68"/>
      <c r="AL36" s="30">
        <v>4750</v>
      </c>
      <c r="AM36" s="24">
        <v>344.7944717250119</v>
      </c>
      <c r="AN36" s="31">
        <f t="shared" si="16"/>
        <v>344.7944717250119</v>
      </c>
      <c r="AO36" s="31">
        <v>368.9300847457627</v>
      </c>
      <c r="AP36" s="31">
        <f t="shared" si="17"/>
        <v>394.75519067796614</v>
      </c>
      <c r="AR36" s="11"/>
    </row>
    <row r="37" spans="2:3" ht="15.75" thickBot="1">
      <c r="B37" s="6" t="s">
        <v>60</v>
      </c>
      <c r="C37" s="6"/>
    </row>
    <row r="38" spans="2:43" ht="15.75" thickBot="1">
      <c r="B38" s="8" t="s">
        <v>1</v>
      </c>
      <c r="C38" s="25" t="s">
        <v>115</v>
      </c>
      <c r="D38" s="9" t="s">
        <v>114</v>
      </c>
      <c r="E38" s="9" t="s">
        <v>112</v>
      </c>
      <c r="F38" s="22" t="s">
        <v>113</v>
      </c>
      <c r="H38" s="25" t="s">
        <v>1</v>
      </c>
      <c r="I38" s="25" t="s">
        <v>115</v>
      </c>
      <c r="J38" s="26" t="s">
        <v>114</v>
      </c>
      <c r="K38" s="26" t="s">
        <v>112</v>
      </c>
      <c r="L38" s="27" t="s">
        <v>113</v>
      </c>
      <c r="N38" s="8" t="s">
        <v>1</v>
      </c>
      <c r="O38" s="8" t="s">
        <v>115</v>
      </c>
      <c r="P38" s="9" t="s">
        <v>114</v>
      </c>
      <c r="Q38" s="9" t="s">
        <v>112</v>
      </c>
      <c r="R38" s="22" t="s">
        <v>113</v>
      </c>
      <c r="T38" s="8" t="s">
        <v>1</v>
      </c>
      <c r="U38" s="8" t="s">
        <v>115</v>
      </c>
      <c r="V38" s="9" t="s">
        <v>114</v>
      </c>
      <c r="W38" s="9" t="s">
        <v>112</v>
      </c>
      <c r="X38" s="22" t="s">
        <v>113</v>
      </c>
      <c r="Z38" s="8" t="s">
        <v>1</v>
      </c>
      <c r="AA38" s="8" t="s">
        <v>115</v>
      </c>
      <c r="AB38" s="9" t="s">
        <v>114</v>
      </c>
      <c r="AC38" s="9" t="s">
        <v>112</v>
      </c>
      <c r="AD38" s="22" t="s">
        <v>113</v>
      </c>
      <c r="AF38" s="8" t="s">
        <v>1</v>
      </c>
      <c r="AG38" s="72" t="s">
        <v>115</v>
      </c>
      <c r="AH38" s="9" t="s">
        <v>114</v>
      </c>
      <c r="AI38" s="9" t="s">
        <v>112</v>
      </c>
      <c r="AJ38" s="22" t="s">
        <v>113</v>
      </c>
      <c r="AL38" s="8" t="s">
        <v>1</v>
      </c>
      <c r="AM38" s="72" t="s">
        <v>115</v>
      </c>
      <c r="AN38" s="9" t="s">
        <v>114</v>
      </c>
      <c r="AO38" s="9" t="s">
        <v>112</v>
      </c>
      <c r="AP38" s="22" t="s">
        <v>113</v>
      </c>
      <c r="AQ38" s="1"/>
    </row>
    <row r="39" spans="2:44" ht="15.75" thickBot="1">
      <c r="B39" s="92" t="s">
        <v>32</v>
      </c>
      <c r="C39" s="93"/>
      <c r="D39" s="94"/>
      <c r="E39" s="95"/>
      <c r="F39" s="96"/>
      <c r="H39" s="30">
        <v>14000</v>
      </c>
      <c r="I39" s="24">
        <v>1604.3079096045194</v>
      </c>
      <c r="J39" s="31">
        <f>K39/1.05</f>
        <v>1604.3079096045194</v>
      </c>
      <c r="K39" s="31">
        <v>1684.5233050847455</v>
      </c>
      <c r="L39" s="31">
        <f>K39*1.05</f>
        <v>1768.749470338983</v>
      </c>
      <c r="N39" s="32">
        <v>3550</v>
      </c>
      <c r="O39" s="29">
        <v>217.52139015645372</v>
      </c>
      <c r="P39" s="76">
        <f>Q39/1.04</f>
        <v>217.52139015645372</v>
      </c>
      <c r="Q39" s="76">
        <v>226.22224576271188</v>
      </c>
      <c r="R39" s="76">
        <f>Q39*1.04</f>
        <v>235.27113559322035</v>
      </c>
      <c r="T39" s="32">
        <v>3050</v>
      </c>
      <c r="U39" s="29">
        <v>287.3682418225367</v>
      </c>
      <c r="V39" s="33">
        <f>W39/1.03</f>
        <v>287.3682418225367</v>
      </c>
      <c r="W39" s="33">
        <v>295.9892890772128</v>
      </c>
      <c r="X39" s="33">
        <f>W39*1.03</f>
        <v>304.8689677495292</v>
      </c>
      <c r="Z39" s="32">
        <v>4562</v>
      </c>
      <c r="AA39" s="83">
        <v>859.61</v>
      </c>
      <c r="AB39" s="37">
        <f>AC39/1.03</f>
        <v>859.6133234600406</v>
      </c>
      <c r="AC39" s="37">
        <v>885.4017231638419</v>
      </c>
      <c r="AD39" s="37">
        <f>AC39*1.03</f>
        <v>911.9637748587571</v>
      </c>
      <c r="AF39" s="32">
        <v>1018</v>
      </c>
      <c r="AG39" s="29">
        <v>15.870619999999999</v>
      </c>
      <c r="AH39" s="37">
        <f>AI39/1.03</f>
        <v>16.349646207010036</v>
      </c>
      <c r="AI39" s="37">
        <v>16.84013559322034</v>
      </c>
      <c r="AJ39" s="37">
        <f>AI39*1.03</f>
        <v>17.34533966101695</v>
      </c>
      <c r="AK39" s="68"/>
      <c r="AL39" s="32">
        <v>950</v>
      </c>
      <c r="AM39" s="29">
        <v>17.708000000000002</v>
      </c>
      <c r="AN39" s="37">
        <f>AO39/1.07</f>
        <v>17.990258197370505</v>
      </c>
      <c r="AO39" s="37">
        <v>19.24957627118644</v>
      </c>
      <c r="AP39" s="37">
        <f>AO39*1.07</f>
        <v>20.597046610169492</v>
      </c>
      <c r="AQ39" s="73"/>
      <c r="AR39" s="11"/>
    </row>
    <row r="40" spans="2:44" ht="15">
      <c r="B40" s="32">
        <v>5000</v>
      </c>
      <c r="C40" s="79">
        <v>366.36552606331946</v>
      </c>
      <c r="D40" s="33">
        <f>E40/1.06</f>
        <v>366.36552606331946</v>
      </c>
      <c r="E40" s="33">
        <v>388.3474576271187</v>
      </c>
      <c r="F40" s="33">
        <f>E40*1.06</f>
        <v>411.6483050847458</v>
      </c>
      <c r="H40" s="87" t="s">
        <v>59</v>
      </c>
      <c r="I40" s="88"/>
      <c r="J40" s="89"/>
      <c r="K40" s="90"/>
      <c r="L40" s="91"/>
      <c r="N40" s="30">
        <v>3750</v>
      </c>
      <c r="O40" s="24">
        <v>229.7761163624511</v>
      </c>
      <c r="P40" s="46">
        <f aca="true" t="shared" si="18" ref="P40:P49">Q40/1.04</f>
        <v>229.7761163624511</v>
      </c>
      <c r="Q40" s="46">
        <v>238.96716101694915</v>
      </c>
      <c r="R40" s="46">
        <f aca="true" t="shared" si="19" ref="R40:R49">Q40*1.04</f>
        <v>248.52584745762712</v>
      </c>
      <c r="T40" s="30">
        <v>3110</v>
      </c>
      <c r="U40" s="29">
        <v>293.02138756330794</v>
      </c>
      <c r="V40" s="33">
        <f aca="true" t="shared" si="20" ref="V40:V50">W40/1.03</f>
        <v>293.02138756330794</v>
      </c>
      <c r="W40" s="33">
        <v>301.81202919020717</v>
      </c>
      <c r="X40" s="33">
        <f aca="true" t="shared" si="21" ref="X40:X50">W40*1.03</f>
        <v>310.8663900659134</v>
      </c>
      <c r="Z40" s="103" t="s">
        <v>3</v>
      </c>
      <c r="AA40" s="104"/>
      <c r="AB40" s="89"/>
      <c r="AC40" s="90"/>
      <c r="AD40" s="91"/>
      <c r="AF40" s="30">
        <v>1025</v>
      </c>
      <c r="AG40" s="29">
        <v>15.97975</v>
      </c>
      <c r="AH40" s="37">
        <f aca="true" t="shared" si="22" ref="AH40:AH57">AI40/1.03</f>
        <v>16.462070100378476</v>
      </c>
      <c r="AI40" s="37">
        <v>16.955932203389832</v>
      </c>
      <c r="AJ40" s="37">
        <f aca="true" t="shared" si="23" ref="AJ40:AJ57">AI40*1.03</f>
        <v>17.46461016949153</v>
      </c>
      <c r="AK40" s="68"/>
      <c r="AL40" s="30">
        <v>975</v>
      </c>
      <c r="AM40" s="29">
        <v>18.174</v>
      </c>
      <c r="AN40" s="37">
        <f aca="true" t="shared" si="24" ref="AN40:AN71">AO40/1.07</f>
        <v>18.46368604466973</v>
      </c>
      <c r="AO40" s="37">
        <v>19.756144067796612</v>
      </c>
      <c r="AP40" s="37">
        <f aca="true" t="shared" si="25" ref="AP40:AP71">AO40*1.07</f>
        <v>21.139074152542374</v>
      </c>
      <c r="AQ40" s="73"/>
      <c r="AR40" s="11"/>
    </row>
    <row r="41" spans="2:44" ht="15">
      <c r="B41" s="30">
        <v>5300</v>
      </c>
      <c r="C41" s="78">
        <v>388.3474576271187</v>
      </c>
      <c r="D41" s="31">
        <f aca="true" t="shared" si="26" ref="D41:D54">E41/1.06</f>
        <v>388.3474576271187</v>
      </c>
      <c r="E41" s="31">
        <v>411.6483050847458</v>
      </c>
      <c r="F41" s="31">
        <f aca="true" t="shared" si="27" ref="F41:F54">E41*1.06</f>
        <v>436.34720338983055</v>
      </c>
      <c r="H41" s="30">
        <v>1250</v>
      </c>
      <c r="I41" s="24">
        <v>42.41144890571005</v>
      </c>
      <c r="J41" s="31">
        <f>K41/1.03</f>
        <v>42.41144890571005</v>
      </c>
      <c r="K41" s="31">
        <v>43.683792372881356</v>
      </c>
      <c r="L41" s="31">
        <f>K41*1.03</f>
        <v>44.9943061440678</v>
      </c>
      <c r="N41" s="30">
        <v>4250</v>
      </c>
      <c r="O41" s="24">
        <v>260.4129318774446</v>
      </c>
      <c r="P41" s="46">
        <f t="shared" si="18"/>
        <v>260.4129318774446</v>
      </c>
      <c r="Q41" s="46">
        <v>270.8294491525424</v>
      </c>
      <c r="R41" s="46">
        <f t="shared" si="19"/>
        <v>281.6626271186441</v>
      </c>
      <c r="T41" s="30">
        <v>3110</v>
      </c>
      <c r="U41" s="29">
        <v>293.02138756330794</v>
      </c>
      <c r="V41" s="33">
        <f t="shared" si="20"/>
        <v>293.02138756330794</v>
      </c>
      <c r="W41" s="33">
        <v>301.81202919020717</v>
      </c>
      <c r="X41" s="33">
        <f t="shared" si="21"/>
        <v>310.8663900659134</v>
      </c>
      <c r="Z41" s="47">
        <v>3812</v>
      </c>
      <c r="AA41" s="47"/>
      <c r="AB41" s="36"/>
      <c r="AC41" s="36"/>
      <c r="AD41" s="36"/>
      <c r="AF41" s="30">
        <v>1030</v>
      </c>
      <c r="AG41" s="29">
        <v>16.0577</v>
      </c>
      <c r="AH41" s="37">
        <f t="shared" si="22"/>
        <v>16.54237288135593</v>
      </c>
      <c r="AI41" s="37">
        <v>17.03864406779661</v>
      </c>
      <c r="AJ41" s="37">
        <f t="shared" si="23"/>
        <v>17.549803389830508</v>
      </c>
      <c r="AK41" s="68"/>
      <c r="AL41" s="30">
        <v>1000</v>
      </c>
      <c r="AM41" s="29">
        <v>18.64</v>
      </c>
      <c r="AN41" s="37">
        <f t="shared" si="24"/>
        <v>18.937113891968956</v>
      </c>
      <c r="AO41" s="37">
        <v>20.262711864406782</v>
      </c>
      <c r="AP41" s="37">
        <f t="shared" si="25"/>
        <v>21.68110169491526</v>
      </c>
      <c r="AQ41" s="73"/>
      <c r="AR41" s="11"/>
    </row>
    <row r="42" spans="2:44" ht="15">
      <c r="B42" s="30">
        <v>5600</v>
      </c>
      <c r="C42" s="78">
        <v>410.3293891909178</v>
      </c>
      <c r="D42" s="31">
        <f t="shared" si="26"/>
        <v>410.3293891909178</v>
      </c>
      <c r="E42" s="31">
        <v>434.94915254237293</v>
      </c>
      <c r="F42" s="31">
        <f t="shared" si="27"/>
        <v>461.0461016949153</v>
      </c>
      <c r="H42" s="30">
        <v>1280</v>
      </c>
      <c r="I42" s="24">
        <v>43.429323679447094</v>
      </c>
      <c r="J42" s="31">
        <f aca="true" t="shared" si="28" ref="J42:J62">K42/1.03</f>
        <v>43.429323679447094</v>
      </c>
      <c r="K42" s="31">
        <v>44.73220338983051</v>
      </c>
      <c r="L42" s="31">
        <f aca="true" t="shared" si="29" ref="L42:L62">K42*1.03</f>
        <v>46.074169491525424</v>
      </c>
      <c r="N42" s="30">
        <v>4350</v>
      </c>
      <c r="O42" s="24">
        <v>266.54029498044326</v>
      </c>
      <c r="P42" s="46">
        <f t="shared" si="18"/>
        <v>266.54029498044326</v>
      </c>
      <c r="Q42" s="46">
        <v>277.201906779661</v>
      </c>
      <c r="R42" s="46">
        <f t="shared" si="19"/>
        <v>288.2899830508474</v>
      </c>
      <c r="T42" s="30">
        <v>3212</v>
      </c>
      <c r="U42" s="29">
        <v>302.631735322619</v>
      </c>
      <c r="V42" s="33">
        <f t="shared" si="20"/>
        <v>302.631735322619</v>
      </c>
      <c r="W42" s="33">
        <v>311.7106873822976</v>
      </c>
      <c r="X42" s="33">
        <f t="shared" si="21"/>
        <v>321.0620080037665</v>
      </c>
      <c r="Z42" s="103" t="s">
        <v>4</v>
      </c>
      <c r="AA42" s="104"/>
      <c r="AB42" s="89"/>
      <c r="AC42" s="90"/>
      <c r="AD42" s="91"/>
      <c r="AF42" s="47">
        <v>1050</v>
      </c>
      <c r="AG42" s="71">
        <v>16.3695</v>
      </c>
      <c r="AH42" s="37">
        <f t="shared" si="22"/>
        <v>16.863584005265757</v>
      </c>
      <c r="AI42" s="37">
        <v>17.36949152542373</v>
      </c>
      <c r="AJ42" s="37">
        <f t="shared" si="23"/>
        <v>17.890576271186443</v>
      </c>
      <c r="AK42" s="68"/>
      <c r="AL42" s="30">
        <v>1022</v>
      </c>
      <c r="AM42" s="29">
        <v>19.05008</v>
      </c>
      <c r="AN42" s="37">
        <f t="shared" si="24"/>
        <v>19.35373039759227</v>
      </c>
      <c r="AO42" s="37">
        <v>20.708491525423728</v>
      </c>
      <c r="AP42" s="37">
        <f t="shared" si="25"/>
        <v>22.15808593220339</v>
      </c>
      <c r="AQ42" s="73"/>
      <c r="AR42" s="11"/>
    </row>
    <row r="43" spans="2:44" ht="15">
      <c r="B43" s="30">
        <v>6000</v>
      </c>
      <c r="C43" s="78">
        <v>439.63863127598336</v>
      </c>
      <c r="D43" s="31">
        <f t="shared" si="26"/>
        <v>439.63863127598336</v>
      </c>
      <c r="E43" s="31">
        <v>466.0169491525424</v>
      </c>
      <c r="F43" s="31">
        <f t="shared" si="27"/>
        <v>493.97796610169496</v>
      </c>
      <c r="H43" s="30">
        <v>1350</v>
      </c>
      <c r="I43" s="24">
        <v>45.80436481816685</v>
      </c>
      <c r="J43" s="31">
        <f t="shared" si="28"/>
        <v>45.80436481816685</v>
      </c>
      <c r="K43" s="31">
        <v>47.17849576271186</v>
      </c>
      <c r="L43" s="31">
        <f t="shared" si="29"/>
        <v>48.59385063559322</v>
      </c>
      <c r="N43" s="30">
        <v>5000</v>
      </c>
      <c r="O43" s="24">
        <v>306.36815514993475</v>
      </c>
      <c r="P43" s="46">
        <f t="shared" si="18"/>
        <v>306.36815514993475</v>
      </c>
      <c r="Q43" s="46">
        <v>318.6228813559322</v>
      </c>
      <c r="R43" s="46">
        <f t="shared" si="19"/>
        <v>331.3677966101695</v>
      </c>
      <c r="T43" s="30">
        <v>3530</v>
      </c>
      <c r="U43" s="29">
        <v>332.5934077487064</v>
      </c>
      <c r="V43" s="33">
        <f t="shared" si="20"/>
        <v>332.5934077487064</v>
      </c>
      <c r="W43" s="33">
        <v>342.5712099811676</v>
      </c>
      <c r="X43" s="33">
        <f t="shared" si="21"/>
        <v>352.84834628060264</v>
      </c>
      <c r="Z43" s="30">
        <v>2650</v>
      </c>
      <c r="AA43" s="24">
        <v>720.9936066670186</v>
      </c>
      <c r="AB43" s="36">
        <f>AC43/1.07</f>
        <v>720.9936066670186</v>
      </c>
      <c r="AC43" s="36">
        <v>771.46315913371</v>
      </c>
      <c r="AD43" s="36">
        <f>AC43*1.07</f>
        <v>825.4655802730697</v>
      </c>
      <c r="AF43" s="23">
        <v>1060</v>
      </c>
      <c r="AG43" s="69">
        <v>16.5254</v>
      </c>
      <c r="AH43" s="37">
        <f t="shared" si="22"/>
        <v>17.02418956722067</v>
      </c>
      <c r="AI43" s="37">
        <v>17.53491525423729</v>
      </c>
      <c r="AJ43" s="37">
        <f t="shared" si="23"/>
        <v>18.06096271186441</v>
      </c>
      <c r="AK43" s="68"/>
      <c r="AL43" s="30">
        <v>1025</v>
      </c>
      <c r="AM43" s="29">
        <v>19.106</v>
      </c>
      <c r="AN43" s="37">
        <f t="shared" si="24"/>
        <v>19.41054173926818</v>
      </c>
      <c r="AO43" s="37">
        <v>20.769279661016952</v>
      </c>
      <c r="AP43" s="37">
        <f t="shared" si="25"/>
        <v>22.22312923728814</v>
      </c>
      <c r="AQ43" s="73"/>
      <c r="AR43" s="11"/>
    </row>
    <row r="44" spans="2:44" ht="15">
      <c r="B44" s="30">
        <v>6300</v>
      </c>
      <c r="C44" s="78">
        <v>461.62056283978256</v>
      </c>
      <c r="D44" s="31">
        <f t="shared" si="26"/>
        <v>461.62056283978256</v>
      </c>
      <c r="E44" s="31">
        <v>489.3177966101695</v>
      </c>
      <c r="F44" s="31">
        <f t="shared" si="27"/>
        <v>518.6768644067797</v>
      </c>
      <c r="H44" s="30">
        <v>1500</v>
      </c>
      <c r="I44" s="24">
        <v>50.89373868685206</v>
      </c>
      <c r="J44" s="31">
        <f t="shared" si="28"/>
        <v>50.89373868685206</v>
      </c>
      <c r="K44" s="31">
        <v>52.420550847457626</v>
      </c>
      <c r="L44" s="31">
        <f t="shared" si="29"/>
        <v>53.99316737288136</v>
      </c>
      <c r="N44" s="30">
        <v>5600</v>
      </c>
      <c r="O44" s="24">
        <v>343.1323337679269</v>
      </c>
      <c r="P44" s="46">
        <f t="shared" si="18"/>
        <v>343.1323337679269</v>
      </c>
      <c r="Q44" s="46">
        <v>356.857627118644</v>
      </c>
      <c r="R44" s="46">
        <f t="shared" si="19"/>
        <v>371.1319322033898</v>
      </c>
      <c r="T44" s="30">
        <v>3550</v>
      </c>
      <c r="U44" s="29">
        <v>334.47778966229686</v>
      </c>
      <c r="V44" s="33">
        <f t="shared" si="20"/>
        <v>334.47778966229686</v>
      </c>
      <c r="W44" s="33">
        <v>344.51212335216576</v>
      </c>
      <c r="X44" s="33">
        <f t="shared" si="21"/>
        <v>354.84748705273074</v>
      </c>
      <c r="Z44" s="30">
        <v>3600</v>
      </c>
      <c r="AA44" s="24">
        <v>979.4630128306669</v>
      </c>
      <c r="AB44" s="36">
        <f>AC44/1.07</f>
        <v>979.4630128306669</v>
      </c>
      <c r="AC44" s="36">
        <v>1048.0254237288136</v>
      </c>
      <c r="AD44" s="36">
        <f>AC44*1.07</f>
        <v>1121.3872033898306</v>
      </c>
      <c r="AF44" s="23">
        <v>1090</v>
      </c>
      <c r="AG44" s="69">
        <v>16.9931</v>
      </c>
      <c r="AH44" s="37">
        <f t="shared" si="22"/>
        <v>17.506006253085403</v>
      </c>
      <c r="AI44" s="37">
        <v>18.031186440677967</v>
      </c>
      <c r="AJ44" s="37">
        <f t="shared" si="23"/>
        <v>18.572122033898307</v>
      </c>
      <c r="AK44" s="68"/>
      <c r="AL44" s="30">
        <v>1030</v>
      </c>
      <c r="AM44" s="29">
        <v>19.1992</v>
      </c>
      <c r="AN44" s="37">
        <f t="shared" si="24"/>
        <v>19.50522730872802</v>
      </c>
      <c r="AO44" s="37">
        <v>20.870593220338982</v>
      </c>
      <c r="AP44" s="37">
        <f t="shared" si="25"/>
        <v>22.331534745762713</v>
      </c>
      <c r="AQ44" s="73"/>
      <c r="AR44" s="11"/>
    </row>
    <row r="45" spans="2:44" ht="15">
      <c r="B45" s="30">
        <v>6700</v>
      </c>
      <c r="C45" s="78">
        <v>490.92980492484804</v>
      </c>
      <c r="D45" s="31">
        <f t="shared" si="26"/>
        <v>490.92980492484804</v>
      </c>
      <c r="E45" s="31">
        <v>520.3855932203389</v>
      </c>
      <c r="F45" s="31">
        <f t="shared" si="27"/>
        <v>551.6087288135593</v>
      </c>
      <c r="H45" s="30">
        <v>1800</v>
      </c>
      <c r="I45" s="24">
        <v>61.07248642422249</v>
      </c>
      <c r="J45" s="31">
        <f t="shared" si="28"/>
        <v>61.07248642422249</v>
      </c>
      <c r="K45" s="31">
        <v>62.90466101694916</v>
      </c>
      <c r="L45" s="31">
        <f t="shared" si="29"/>
        <v>64.79180084745764</v>
      </c>
      <c r="N45" s="30">
        <v>6000</v>
      </c>
      <c r="O45" s="24">
        <v>367.6417861799217</v>
      </c>
      <c r="P45" s="46">
        <f t="shared" si="18"/>
        <v>367.6417861799217</v>
      </c>
      <c r="Q45" s="46">
        <v>382.3474576271186</v>
      </c>
      <c r="R45" s="46">
        <f t="shared" si="19"/>
        <v>397.6413559322034</v>
      </c>
      <c r="T45" s="30">
        <v>3600</v>
      </c>
      <c r="U45" s="29">
        <v>339.18874444627284</v>
      </c>
      <c r="V45" s="33">
        <f t="shared" si="20"/>
        <v>339.18874444627284</v>
      </c>
      <c r="W45" s="33">
        <v>349.364406779661</v>
      </c>
      <c r="X45" s="33">
        <f t="shared" si="21"/>
        <v>359.84533898305085</v>
      </c>
      <c r="Z45" s="103" t="s">
        <v>5</v>
      </c>
      <c r="AA45" s="104"/>
      <c r="AB45" s="89"/>
      <c r="AC45" s="90"/>
      <c r="AD45" s="91"/>
      <c r="AF45" s="23">
        <v>1120</v>
      </c>
      <c r="AG45" s="69">
        <v>17.4608</v>
      </c>
      <c r="AH45" s="37">
        <f t="shared" si="22"/>
        <v>17.98782293895014</v>
      </c>
      <c r="AI45" s="37">
        <v>18.527457627118643</v>
      </c>
      <c r="AJ45" s="37">
        <f t="shared" si="23"/>
        <v>19.083281355932204</v>
      </c>
      <c r="AK45" s="68"/>
      <c r="AL45" s="30">
        <v>1045</v>
      </c>
      <c r="AM45" s="29">
        <v>19.4788</v>
      </c>
      <c r="AN45" s="37">
        <f t="shared" si="24"/>
        <v>19.789284017107555</v>
      </c>
      <c r="AO45" s="37">
        <v>21.174533898305086</v>
      </c>
      <c r="AP45" s="37">
        <f t="shared" si="25"/>
        <v>22.656751271186444</v>
      </c>
      <c r="AQ45" s="73"/>
      <c r="AR45" s="11"/>
    </row>
    <row r="46" spans="2:44" ht="15">
      <c r="B46" s="30">
        <v>7100</v>
      </c>
      <c r="C46" s="78">
        <v>520.2390470099136</v>
      </c>
      <c r="D46" s="31">
        <f t="shared" si="26"/>
        <v>520.2390470099136</v>
      </c>
      <c r="E46" s="31">
        <v>551.4533898305085</v>
      </c>
      <c r="F46" s="31">
        <f t="shared" si="27"/>
        <v>584.540593220339</v>
      </c>
      <c r="H46" s="30">
        <v>2120</v>
      </c>
      <c r="I46" s="24">
        <v>71.92981734408426</v>
      </c>
      <c r="J46" s="31">
        <f t="shared" si="28"/>
        <v>71.92981734408426</v>
      </c>
      <c r="K46" s="31">
        <v>74.08771186440678</v>
      </c>
      <c r="L46" s="31">
        <f t="shared" si="29"/>
        <v>76.31034322033899</v>
      </c>
      <c r="N46" s="30">
        <v>6300</v>
      </c>
      <c r="O46" s="24">
        <v>386.02387548891784</v>
      </c>
      <c r="P46" s="46">
        <f t="shared" si="18"/>
        <v>386.02387548891784</v>
      </c>
      <c r="Q46" s="46">
        <v>401.46483050847456</v>
      </c>
      <c r="R46" s="46">
        <f t="shared" si="19"/>
        <v>417.52342372881355</v>
      </c>
      <c r="T46" s="30">
        <v>3750</v>
      </c>
      <c r="U46" s="29">
        <v>353.3216087982008</v>
      </c>
      <c r="V46" s="33">
        <f t="shared" si="20"/>
        <v>353.3216087982008</v>
      </c>
      <c r="W46" s="33">
        <v>363.9212570621469</v>
      </c>
      <c r="X46" s="33">
        <f t="shared" si="21"/>
        <v>374.8388947740113</v>
      </c>
      <c r="Z46" s="47" t="s">
        <v>6</v>
      </c>
      <c r="AA46" s="59">
        <v>223.703888334995</v>
      </c>
      <c r="AB46" s="36">
        <f aca="true" t="shared" si="30" ref="AB46:AB51">AC46/1.02</f>
        <v>223.703888334995</v>
      </c>
      <c r="AC46" s="36">
        <v>228.17796610169492</v>
      </c>
      <c r="AD46" s="36">
        <f aca="true" t="shared" si="31" ref="AD46:AD52">AC46*1.02</f>
        <v>232.74152542372883</v>
      </c>
      <c r="AF46" s="23">
        <v>1150</v>
      </c>
      <c r="AG46" s="69">
        <v>17.9285</v>
      </c>
      <c r="AH46" s="37">
        <f t="shared" si="22"/>
        <v>18.469639624814878</v>
      </c>
      <c r="AI46" s="37">
        <v>19.023728813559323</v>
      </c>
      <c r="AJ46" s="37">
        <f t="shared" si="23"/>
        <v>19.594440677966105</v>
      </c>
      <c r="AK46" s="68"/>
      <c r="AL46" s="30">
        <v>1090</v>
      </c>
      <c r="AM46" s="29">
        <v>20.3176</v>
      </c>
      <c r="AN46" s="37">
        <f t="shared" si="24"/>
        <v>20.64145414224616</v>
      </c>
      <c r="AO46" s="37">
        <v>22.086355932203393</v>
      </c>
      <c r="AP46" s="37">
        <f t="shared" si="25"/>
        <v>23.63240084745763</v>
      </c>
      <c r="AQ46" s="73"/>
      <c r="AR46" s="11"/>
    </row>
    <row r="47" spans="2:44" ht="15">
      <c r="B47" s="30">
        <v>7500</v>
      </c>
      <c r="C47" s="78">
        <v>549.5482890949792</v>
      </c>
      <c r="D47" s="31">
        <f t="shared" si="26"/>
        <v>549.5482890949792</v>
      </c>
      <c r="E47" s="31">
        <v>582.521186440678</v>
      </c>
      <c r="F47" s="31">
        <f t="shared" si="27"/>
        <v>617.4724576271187</v>
      </c>
      <c r="H47" s="30">
        <v>2240</v>
      </c>
      <c r="I47" s="24">
        <v>76.00131643903242</v>
      </c>
      <c r="J47" s="31">
        <f t="shared" si="28"/>
        <v>76.00131643903242</v>
      </c>
      <c r="K47" s="31">
        <v>78.2813559322034</v>
      </c>
      <c r="L47" s="31">
        <f t="shared" si="29"/>
        <v>80.6297966101695</v>
      </c>
      <c r="N47" s="30">
        <v>6700</v>
      </c>
      <c r="O47" s="24">
        <v>410.5333279009126</v>
      </c>
      <c r="P47" s="46">
        <f t="shared" si="18"/>
        <v>410.5333279009126</v>
      </c>
      <c r="Q47" s="46">
        <v>426.9546610169491</v>
      </c>
      <c r="R47" s="46">
        <f t="shared" si="19"/>
        <v>444.0328474576271</v>
      </c>
      <c r="T47" s="30">
        <v>3812</v>
      </c>
      <c r="U47" s="29">
        <v>359.1631927303311</v>
      </c>
      <c r="V47" s="33">
        <f t="shared" si="20"/>
        <v>359.1631927303311</v>
      </c>
      <c r="W47" s="33">
        <v>369.93808851224105</v>
      </c>
      <c r="X47" s="33">
        <f t="shared" si="21"/>
        <v>381.0362311676083</v>
      </c>
      <c r="Z47" s="47" t="s">
        <v>7</v>
      </c>
      <c r="AA47" s="59">
        <v>265.8690594882021</v>
      </c>
      <c r="AB47" s="36">
        <f t="shared" si="30"/>
        <v>265.8690594882021</v>
      </c>
      <c r="AC47" s="36">
        <v>271.1864406779661</v>
      </c>
      <c r="AD47" s="36">
        <f t="shared" si="31"/>
        <v>276.6101694915254</v>
      </c>
      <c r="AF47" s="23">
        <v>1220</v>
      </c>
      <c r="AG47" s="69">
        <v>19.0198</v>
      </c>
      <c r="AH47" s="37">
        <f t="shared" si="22"/>
        <v>19.59387855849926</v>
      </c>
      <c r="AI47" s="37">
        <v>20.181694915254237</v>
      </c>
      <c r="AJ47" s="37">
        <f t="shared" si="23"/>
        <v>20.787145762711866</v>
      </c>
      <c r="AK47" s="68"/>
      <c r="AL47" s="30">
        <v>1100</v>
      </c>
      <c r="AM47" s="29">
        <v>20.504</v>
      </c>
      <c r="AN47" s="37">
        <f t="shared" si="24"/>
        <v>20.830825281165847</v>
      </c>
      <c r="AO47" s="37">
        <v>22.288983050847456</v>
      </c>
      <c r="AP47" s="37">
        <f t="shared" si="25"/>
        <v>23.84921186440678</v>
      </c>
      <c r="AQ47" s="73"/>
      <c r="AR47" s="11"/>
    </row>
    <row r="48" spans="2:44" ht="15">
      <c r="B48" s="30">
        <v>8000</v>
      </c>
      <c r="C48" s="78">
        <v>586.1848417013111</v>
      </c>
      <c r="D48" s="31">
        <f t="shared" si="26"/>
        <v>586.1848417013111</v>
      </c>
      <c r="E48" s="31">
        <v>621.3559322033899</v>
      </c>
      <c r="F48" s="31">
        <f t="shared" si="27"/>
        <v>658.6372881355933</v>
      </c>
      <c r="H48" s="30">
        <v>2500</v>
      </c>
      <c r="I48" s="24">
        <v>84.8228978114201</v>
      </c>
      <c r="J48" s="31">
        <f t="shared" si="28"/>
        <v>84.8228978114201</v>
      </c>
      <c r="K48" s="31">
        <v>87.36758474576271</v>
      </c>
      <c r="L48" s="31">
        <f t="shared" si="29"/>
        <v>89.9886122881356</v>
      </c>
      <c r="N48" s="30">
        <v>7100</v>
      </c>
      <c r="O48" s="24">
        <v>435.04278031290744</v>
      </c>
      <c r="P48" s="46">
        <f t="shared" si="18"/>
        <v>435.04278031290744</v>
      </c>
      <c r="Q48" s="46">
        <v>452.44449152542376</v>
      </c>
      <c r="R48" s="46">
        <f t="shared" si="19"/>
        <v>470.5422711864407</v>
      </c>
      <c r="T48" s="30">
        <v>3812</v>
      </c>
      <c r="U48" s="29">
        <v>359.1631927303311</v>
      </c>
      <c r="V48" s="33">
        <f t="shared" si="20"/>
        <v>359.1631927303311</v>
      </c>
      <c r="W48" s="33">
        <v>369.93808851224105</v>
      </c>
      <c r="X48" s="33">
        <f t="shared" si="21"/>
        <v>381.0362311676083</v>
      </c>
      <c r="Z48" s="47" t="s">
        <v>8</v>
      </c>
      <c r="AA48" s="59">
        <v>294.9484878697242</v>
      </c>
      <c r="AB48" s="36">
        <f t="shared" si="30"/>
        <v>294.9484878697242</v>
      </c>
      <c r="AC48" s="36">
        <v>300.8474576271187</v>
      </c>
      <c r="AD48" s="36">
        <f t="shared" si="31"/>
        <v>306.86440677966107</v>
      </c>
      <c r="AF48" s="23">
        <v>1230</v>
      </c>
      <c r="AG48" s="69">
        <v>19.1757</v>
      </c>
      <c r="AH48" s="37">
        <f t="shared" si="22"/>
        <v>19.754484120454173</v>
      </c>
      <c r="AI48" s="37">
        <v>20.3471186440678</v>
      </c>
      <c r="AJ48" s="37">
        <f t="shared" si="23"/>
        <v>20.95753220338983</v>
      </c>
      <c r="AK48" s="68"/>
      <c r="AL48" s="30">
        <v>1120</v>
      </c>
      <c r="AM48" s="29">
        <v>20.8768</v>
      </c>
      <c r="AN48" s="37">
        <f t="shared" si="24"/>
        <v>21.209567559005226</v>
      </c>
      <c r="AO48" s="37">
        <v>22.694237288135593</v>
      </c>
      <c r="AP48" s="37">
        <f t="shared" si="25"/>
        <v>24.282833898305086</v>
      </c>
      <c r="AQ48" s="73"/>
      <c r="AR48" s="11"/>
    </row>
    <row r="49" spans="2:44" ht="15">
      <c r="B49" s="30">
        <v>8500</v>
      </c>
      <c r="C49" s="78">
        <v>622.8213943076431</v>
      </c>
      <c r="D49" s="31">
        <f t="shared" si="26"/>
        <v>622.8213943076431</v>
      </c>
      <c r="E49" s="31">
        <v>660.1906779661017</v>
      </c>
      <c r="F49" s="31">
        <f t="shared" si="27"/>
        <v>699.8021186440678</v>
      </c>
      <c r="H49" s="30">
        <v>2530</v>
      </c>
      <c r="I49" s="24">
        <v>85.84077258515715</v>
      </c>
      <c r="J49" s="31">
        <f t="shared" si="28"/>
        <v>85.84077258515715</v>
      </c>
      <c r="K49" s="31">
        <v>88.41599576271187</v>
      </c>
      <c r="L49" s="31">
        <f t="shared" si="29"/>
        <v>91.06847563559323</v>
      </c>
      <c r="N49" s="30">
        <v>8500</v>
      </c>
      <c r="O49" s="24">
        <v>520.8258637548892</v>
      </c>
      <c r="P49" s="46">
        <f t="shared" si="18"/>
        <v>520.8258637548892</v>
      </c>
      <c r="Q49" s="46">
        <v>541.6588983050848</v>
      </c>
      <c r="R49" s="46">
        <f t="shared" si="19"/>
        <v>563.3252542372882</v>
      </c>
      <c r="T49" s="30">
        <v>4812</v>
      </c>
      <c r="U49" s="29">
        <v>453.38228840985136</v>
      </c>
      <c r="V49" s="33">
        <f t="shared" si="20"/>
        <v>453.38228840985136</v>
      </c>
      <c r="W49" s="33">
        <v>466.98375706214694</v>
      </c>
      <c r="X49" s="33">
        <f t="shared" si="21"/>
        <v>480.99326977401137</v>
      </c>
      <c r="Z49" s="47" t="s">
        <v>9</v>
      </c>
      <c r="AA49" s="59">
        <v>648.0558325024925</v>
      </c>
      <c r="AB49" s="36">
        <f t="shared" si="30"/>
        <v>648.0558325024925</v>
      </c>
      <c r="AC49" s="36">
        <v>661.0169491525425</v>
      </c>
      <c r="AD49" s="36">
        <f t="shared" si="31"/>
        <v>674.2372881355933</v>
      </c>
      <c r="AF49" s="23">
        <v>1250</v>
      </c>
      <c r="AG49" s="69">
        <v>19.4875</v>
      </c>
      <c r="AH49" s="37">
        <f t="shared" si="22"/>
        <v>20.07569524436399</v>
      </c>
      <c r="AI49" s="37">
        <v>20.677966101694913</v>
      </c>
      <c r="AJ49" s="37">
        <f t="shared" si="23"/>
        <v>21.29830508474576</v>
      </c>
      <c r="AK49" s="68"/>
      <c r="AL49" s="30">
        <v>1125</v>
      </c>
      <c r="AM49" s="29">
        <v>20.97</v>
      </c>
      <c r="AN49" s="37">
        <f t="shared" si="24"/>
        <v>21.304253128465074</v>
      </c>
      <c r="AO49" s="37">
        <v>22.79555084745763</v>
      </c>
      <c r="AP49" s="37">
        <f t="shared" si="25"/>
        <v>24.391239406779665</v>
      </c>
      <c r="AQ49" s="73"/>
      <c r="AR49" s="11"/>
    </row>
    <row r="50" spans="2:44" ht="15">
      <c r="B50" s="30">
        <v>9000</v>
      </c>
      <c r="C50" s="78">
        <v>659.4579469139751</v>
      </c>
      <c r="D50" s="31">
        <f t="shared" si="26"/>
        <v>659.4579469139751</v>
      </c>
      <c r="E50" s="31">
        <v>699.0254237288136</v>
      </c>
      <c r="F50" s="31">
        <f t="shared" si="27"/>
        <v>740.9669491525425</v>
      </c>
      <c r="H50" s="30">
        <v>2650</v>
      </c>
      <c r="I50" s="24">
        <v>89.9122716801053</v>
      </c>
      <c r="J50" s="31">
        <f t="shared" si="28"/>
        <v>89.9122716801053</v>
      </c>
      <c r="K50" s="31">
        <v>92.60963983050847</v>
      </c>
      <c r="L50" s="31">
        <f t="shared" si="29"/>
        <v>95.38792902542373</v>
      </c>
      <c r="N50" s="87" t="s">
        <v>35</v>
      </c>
      <c r="O50" s="88"/>
      <c r="P50" s="89"/>
      <c r="Q50" s="90"/>
      <c r="R50" s="91"/>
      <c r="T50" s="30">
        <v>4812</v>
      </c>
      <c r="U50" s="29">
        <v>453.38228840985136</v>
      </c>
      <c r="V50" s="33">
        <f t="shared" si="20"/>
        <v>453.38228840985136</v>
      </c>
      <c r="W50" s="33">
        <v>466.98375706214694</v>
      </c>
      <c r="X50" s="33">
        <f t="shared" si="21"/>
        <v>480.99326977401137</v>
      </c>
      <c r="Z50" s="47" t="s">
        <v>11</v>
      </c>
      <c r="AA50" s="59">
        <v>706.2146892655367</v>
      </c>
      <c r="AB50" s="36">
        <f t="shared" si="30"/>
        <v>706.2146892655367</v>
      </c>
      <c r="AC50" s="36">
        <v>720.3389830508474</v>
      </c>
      <c r="AD50" s="36">
        <f t="shared" si="31"/>
        <v>734.7457627118644</v>
      </c>
      <c r="AF50" s="23">
        <v>1280</v>
      </c>
      <c r="AG50" s="69">
        <v>19.955199999999998</v>
      </c>
      <c r="AH50" s="37">
        <f t="shared" si="22"/>
        <v>20.55751193022873</v>
      </c>
      <c r="AI50" s="37">
        <v>21.174237288135593</v>
      </c>
      <c r="AJ50" s="37">
        <f t="shared" si="23"/>
        <v>21.80946440677966</v>
      </c>
      <c r="AK50" s="68"/>
      <c r="AL50" s="30">
        <v>1150</v>
      </c>
      <c r="AM50" s="29">
        <v>21.436</v>
      </c>
      <c r="AN50" s="37">
        <f t="shared" si="24"/>
        <v>21.777680975764298</v>
      </c>
      <c r="AO50" s="37">
        <v>23.3021186440678</v>
      </c>
      <c r="AP50" s="37">
        <f t="shared" si="25"/>
        <v>24.933266949152546</v>
      </c>
      <c r="AQ50" s="73"/>
      <c r="AR50" s="11"/>
    </row>
    <row r="51" spans="2:44" ht="15">
      <c r="B51" s="30">
        <v>9500</v>
      </c>
      <c r="C51" s="78">
        <v>696.094499520307</v>
      </c>
      <c r="D51" s="31">
        <f t="shared" si="26"/>
        <v>696.094499520307</v>
      </c>
      <c r="E51" s="31">
        <v>737.8601694915254</v>
      </c>
      <c r="F51" s="31">
        <f t="shared" si="27"/>
        <v>782.1317796610169</v>
      </c>
      <c r="H51" s="30">
        <v>2800</v>
      </c>
      <c r="I51" s="24">
        <v>95.0016455487905</v>
      </c>
      <c r="J51" s="31">
        <f t="shared" si="28"/>
        <v>95.0016455487905</v>
      </c>
      <c r="K51" s="31">
        <v>97.85169491525423</v>
      </c>
      <c r="L51" s="31">
        <f t="shared" si="29"/>
        <v>100.78724576271186</v>
      </c>
      <c r="N51" s="23">
        <v>2240</v>
      </c>
      <c r="O51" s="58">
        <v>277.17623827546487</v>
      </c>
      <c r="P51" s="31">
        <f>Q51/1.03</f>
        <v>277.17623827546487</v>
      </c>
      <c r="Q51" s="31">
        <v>285.49152542372883</v>
      </c>
      <c r="R51" s="31">
        <f>Q51*1.03</f>
        <v>294.0562711864407</v>
      </c>
      <c r="T51" s="87" t="s">
        <v>54</v>
      </c>
      <c r="U51" s="88"/>
      <c r="V51" s="89"/>
      <c r="W51" s="90"/>
      <c r="X51" s="91"/>
      <c r="Z51" s="47" t="s">
        <v>13</v>
      </c>
      <c r="AA51" s="59">
        <v>967.9295446992357</v>
      </c>
      <c r="AB51" s="36">
        <f t="shared" si="30"/>
        <v>967.9295446992357</v>
      </c>
      <c r="AC51" s="36">
        <v>987.2881355932204</v>
      </c>
      <c r="AD51" s="36">
        <f t="shared" si="31"/>
        <v>1007.0338983050849</v>
      </c>
      <c r="AF51" s="23">
        <v>1300</v>
      </c>
      <c r="AG51" s="69">
        <v>20.267</v>
      </c>
      <c r="AH51" s="37">
        <f t="shared" si="22"/>
        <v>20.878723054138558</v>
      </c>
      <c r="AI51" s="37">
        <v>21.505084745762716</v>
      </c>
      <c r="AJ51" s="37">
        <f t="shared" si="23"/>
        <v>22.150237288135596</v>
      </c>
      <c r="AK51" s="68"/>
      <c r="AL51" s="30">
        <v>1157</v>
      </c>
      <c r="AM51" s="29">
        <v>21.566480000000002</v>
      </c>
      <c r="AN51" s="37">
        <f t="shared" si="24"/>
        <v>21.91024077300808</v>
      </c>
      <c r="AO51" s="37">
        <v>23.443957627118646</v>
      </c>
      <c r="AP51" s="37">
        <f t="shared" si="25"/>
        <v>25.08503466101695</v>
      </c>
      <c r="AQ51" s="73"/>
      <c r="AR51" s="11"/>
    </row>
    <row r="52" spans="2:44" ht="15">
      <c r="B52" s="30">
        <v>10000</v>
      </c>
      <c r="C52" s="78">
        <v>732.7310521266389</v>
      </c>
      <c r="D52" s="31">
        <f t="shared" si="26"/>
        <v>732.7310521266389</v>
      </c>
      <c r="E52" s="31">
        <v>776.6949152542373</v>
      </c>
      <c r="F52" s="31">
        <f t="shared" si="27"/>
        <v>823.2966101694916</v>
      </c>
      <c r="H52" s="30">
        <v>3000</v>
      </c>
      <c r="I52" s="24">
        <v>101.78747737370412</v>
      </c>
      <c r="J52" s="31">
        <f t="shared" si="28"/>
        <v>101.78747737370412</v>
      </c>
      <c r="K52" s="31">
        <v>104.84110169491525</v>
      </c>
      <c r="L52" s="31">
        <f t="shared" si="29"/>
        <v>107.98633474576272</v>
      </c>
      <c r="N52" s="23">
        <v>2800</v>
      </c>
      <c r="O52" s="58">
        <v>346.4702978443311</v>
      </c>
      <c r="P52" s="31">
        <f>Q52/1.03</f>
        <v>346.4702978443311</v>
      </c>
      <c r="Q52" s="31">
        <v>356.86440677966107</v>
      </c>
      <c r="R52" s="31">
        <f>Q52*1.03</f>
        <v>367.57033898305093</v>
      </c>
      <c r="T52" s="30">
        <v>2650</v>
      </c>
      <c r="U52" s="24">
        <v>374.4936509242499</v>
      </c>
      <c r="V52" s="31">
        <f>W52/1.03</f>
        <v>374.4936509242499</v>
      </c>
      <c r="W52" s="31">
        <v>385.7284604519774</v>
      </c>
      <c r="X52" s="31">
        <f>W52*1.03</f>
        <v>397.30031426553677</v>
      </c>
      <c r="Z52" s="47" t="s">
        <v>14</v>
      </c>
      <c r="AA52" s="59">
        <v>1094.9823795938917</v>
      </c>
      <c r="AB52" s="36">
        <f>AC52/1.01</f>
        <v>1094.9823795938917</v>
      </c>
      <c r="AC52" s="36">
        <v>1105.9322033898306</v>
      </c>
      <c r="AD52" s="36">
        <f t="shared" si="31"/>
        <v>1128.0508474576272</v>
      </c>
      <c r="AF52" s="23">
        <v>1320</v>
      </c>
      <c r="AG52" s="69">
        <v>20.5788</v>
      </c>
      <c r="AH52" s="37">
        <f t="shared" si="22"/>
        <v>21.19993417804838</v>
      </c>
      <c r="AI52" s="37">
        <v>21.83593220338983</v>
      </c>
      <c r="AJ52" s="37">
        <f t="shared" si="23"/>
        <v>22.491010169491528</v>
      </c>
      <c r="AK52" s="68"/>
      <c r="AL52" s="30">
        <v>1180</v>
      </c>
      <c r="AM52" s="29">
        <v>21.9952</v>
      </c>
      <c r="AN52" s="37">
        <f t="shared" si="24"/>
        <v>22.345794392523363</v>
      </c>
      <c r="AO52" s="37">
        <v>23.91</v>
      </c>
      <c r="AP52" s="37">
        <f t="shared" si="25"/>
        <v>25.5837</v>
      </c>
      <c r="AQ52" s="73"/>
      <c r="AR52" s="11"/>
    </row>
    <row r="53" spans="2:44" ht="15">
      <c r="B53" s="30">
        <v>11200</v>
      </c>
      <c r="C53" s="78">
        <v>820.6587783818356</v>
      </c>
      <c r="D53" s="31">
        <f t="shared" si="26"/>
        <v>820.6587783818356</v>
      </c>
      <c r="E53" s="31">
        <v>869.8983050847459</v>
      </c>
      <c r="F53" s="31">
        <f t="shared" si="27"/>
        <v>922.0922033898306</v>
      </c>
      <c r="H53" s="30">
        <v>3150</v>
      </c>
      <c r="I53" s="24">
        <v>106.87685124238932</v>
      </c>
      <c r="J53" s="31">
        <f t="shared" si="28"/>
        <v>106.87685124238932</v>
      </c>
      <c r="K53" s="31">
        <v>110.08315677966101</v>
      </c>
      <c r="L53" s="31">
        <f t="shared" si="29"/>
        <v>113.38565148305085</v>
      </c>
      <c r="N53" s="23">
        <v>5600</v>
      </c>
      <c r="O53" s="58">
        <v>692.9241402007569</v>
      </c>
      <c r="P53" s="31">
        <f>Q53/1.03</f>
        <v>692.9241402007569</v>
      </c>
      <c r="Q53" s="31">
        <v>713.7118644067797</v>
      </c>
      <c r="R53" s="31">
        <f>Q53*1.03</f>
        <v>735.1232203389831</v>
      </c>
      <c r="T53" s="30">
        <v>2662</v>
      </c>
      <c r="U53" s="24">
        <v>376.18947123032206</v>
      </c>
      <c r="V53" s="31">
        <f aca="true" t="shared" si="32" ref="V53:V63">W53/1.03</f>
        <v>376.18947123032206</v>
      </c>
      <c r="W53" s="31">
        <v>387.4751553672317</v>
      </c>
      <c r="X53" s="31">
        <f aca="true" t="shared" si="33" ref="X53:X63">W53*1.03</f>
        <v>399.09941002824866</v>
      </c>
      <c r="Z53" s="47" t="s">
        <v>15</v>
      </c>
      <c r="AA53" s="59"/>
      <c r="AB53" s="48"/>
      <c r="AC53" s="48"/>
      <c r="AD53" s="48"/>
      <c r="AF53" s="23">
        <v>1348</v>
      </c>
      <c r="AG53" s="69">
        <v>21.01532</v>
      </c>
      <c r="AH53" s="37">
        <f t="shared" si="22"/>
        <v>21.64962975152213</v>
      </c>
      <c r="AI53" s="37">
        <v>22.299118644067796</v>
      </c>
      <c r="AJ53" s="37">
        <f t="shared" si="23"/>
        <v>22.96809220338983</v>
      </c>
      <c r="AK53" s="68"/>
      <c r="AL53" s="30">
        <v>1175</v>
      </c>
      <c r="AM53" s="29">
        <v>21.902</v>
      </c>
      <c r="AN53" s="37">
        <f t="shared" si="24"/>
        <v>22.251108823063518</v>
      </c>
      <c r="AO53" s="37">
        <v>23.808686440677967</v>
      </c>
      <c r="AP53" s="37">
        <f t="shared" si="25"/>
        <v>25.475294491525425</v>
      </c>
      <c r="AQ53" s="73"/>
      <c r="AR53" s="11"/>
    </row>
    <row r="54" spans="2:44" ht="15.75" thickBot="1">
      <c r="B54" s="34">
        <v>14000</v>
      </c>
      <c r="C54" s="80">
        <v>1025.8234729772944</v>
      </c>
      <c r="D54" s="35">
        <f t="shared" si="26"/>
        <v>1025.8234729772944</v>
      </c>
      <c r="E54" s="35">
        <v>1087.3728813559321</v>
      </c>
      <c r="F54" s="35">
        <f t="shared" si="27"/>
        <v>1152.6152542372881</v>
      </c>
      <c r="H54" s="30">
        <v>3350</v>
      </c>
      <c r="I54" s="24">
        <v>113.66268306730295</v>
      </c>
      <c r="J54" s="31">
        <f t="shared" si="28"/>
        <v>113.66268306730295</v>
      </c>
      <c r="K54" s="31">
        <v>117.07256355932203</v>
      </c>
      <c r="L54" s="31">
        <f t="shared" si="29"/>
        <v>120.58474046610169</v>
      </c>
      <c r="N54" s="23">
        <v>6000</v>
      </c>
      <c r="O54" s="58">
        <v>742.4222478196479</v>
      </c>
      <c r="P54" s="31">
        <f>Q54/1.03</f>
        <v>742.4222478196479</v>
      </c>
      <c r="Q54" s="31">
        <v>764.6949152542373</v>
      </c>
      <c r="R54" s="31">
        <f>Q54*1.03</f>
        <v>787.6357627118645</v>
      </c>
      <c r="T54" s="30">
        <v>2662</v>
      </c>
      <c r="U54" s="24">
        <v>376.18947123032206</v>
      </c>
      <c r="V54" s="31">
        <f t="shared" si="32"/>
        <v>376.18947123032206</v>
      </c>
      <c r="W54" s="31">
        <v>387.4751553672317</v>
      </c>
      <c r="X54" s="31">
        <f t="shared" si="33"/>
        <v>399.09941002824866</v>
      </c>
      <c r="Z54" s="57" t="s">
        <v>16</v>
      </c>
      <c r="AA54" s="84"/>
      <c r="AB54" s="48"/>
      <c r="AC54" s="48"/>
      <c r="AD54" s="48"/>
      <c r="AF54" s="23">
        <v>1400</v>
      </c>
      <c r="AG54" s="69">
        <v>21.826</v>
      </c>
      <c r="AH54" s="37">
        <f t="shared" si="22"/>
        <v>22.484778673687675</v>
      </c>
      <c r="AI54" s="37">
        <v>23.159322033898306</v>
      </c>
      <c r="AJ54" s="37">
        <f t="shared" si="23"/>
        <v>23.854101694915254</v>
      </c>
      <c r="AK54" s="68"/>
      <c r="AL54" s="30">
        <v>1185</v>
      </c>
      <c r="AM54" s="29">
        <v>22.0884</v>
      </c>
      <c r="AN54" s="37">
        <f t="shared" si="24"/>
        <v>22.440479961983208</v>
      </c>
      <c r="AO54" s="37">
        <v>24.011313559322033</v>
      </c>
      <c r="AP54" s="37">
        <f t="shared" si="25"/>
        <v>25.692105508474576</v>
      </c>
      <c r="AQ54" s="73"/>
      <c r="AR54" s="11"/>
    </row>
    <row r="55" spans="2:44" ht="15.75" thickBot="1">
      <c r="B55" s="92" t="s">
        <v>53</v>
      </c>
      <c r="C55" s="93"/>
      <c r="D55" s="108"/>
      <c r="E55" s="95"/>
      <c r="F55" s="96"/>
      <c r="H55" s="30">
        <v>3550</v>
      </c>
      <c r="I55" s="24">
        <v>120.44851489221656</v>
      </c>
      <c r="J55" s="31">
        <f t="shared" si="28"/>
        <v>120.44851489221656</v>
      </c>
      <c r="K55" s="31">
        <v>124.06197033898306</v>
      </c>
      <c r="L55" s="31">
        <f t="shared" si="29"/>
        <v>127.78382944915255</v>
      </c>
      <c r="N55" s="23">
        <v>6700</v>
      </c>
      <c r="O55" s="58">
        <v>829.0686193845647</v>
      </c>
      <c r="P55" s="31">
        <f>Q55/1.03</f>
        <v>829.0686193845647</v>
      </c>
      <c r="Q55" s="31">
        <v>853.9406779661017</v>
      </c>
      <c r="R55" s="31">
        <f>Q55*1.03</f>
        <v>879.5588983050848</v>
      </c>
      <c r="T55" s="30">
        <v>2886</v>
      </c>
      <c r="U55" s="24">
        <v>407.8447836103341</v>
      </c>
      <c r="V55" s="31">
        <f t="shared" si="32"/>
        <v>407.8447836103341</v>
      </c>
      <c r="W55" s="31">
        <v>420.08012711864416</v>
      </c>
      <c r="X55" s="31">
        <f t="shared" si="33"/>
        <v>432.6825309322035</v>
      </c>
      <c r="Z55" s="47" t="s">
        <v>18</v>
      </c>
      <c r="AA55" s="59">
        <v>1387</v>
      </c>
      <c r="AB55" s="48">
        <v>1387</v>
      </c>
      <c r="AC55" s="48">
        <v>1415</v>
      </c>
      <c r="AD55" s="48">
        <v>1446.33</v>
      </c>
      <c r="AF55" s="23">
        <v>1450</v>
      </c>
      <c r="AG55" s="69">
        <v>22.6055</v>
      </c>
      <c r="AH55" s="37">
        <f t="shared" si="22"/>
        <v>23.287806483462234</v>
      </c>
      <c r="AI55" s="37">
        <v>23.9864406779661</v>
      </c>
      <c r="AJ55" s="37">
        <f t="shared" si="23"/>
        <v>24.706033898305083</v>
      </c>
      <c r="AK55" s="68"/>
      <c r="AL55" s="30">
        <v>1200</v>
      </c>
      <c r="AM55" s="29">
        <v>22.368000000000002</v>
      </c>
      <c r="AN55" s="37">
        <f t="shared" si="24"/>
        <v>22.724536670362742</v>
      </c>
      <c r="AO55" s="37">
        <v>24.315254237288137</v>
      </c>
      <c r="AP55" s="37">
        <f t="shared" si="25"/>
        <v>26.017322033898306</v>
      </c>
      <c r="AQ55" s="73"/>
      <c r="AR55" s="11"/>
    </row>
    <row r="56" spans="2:44" ht="15">
      <c r="B56" s="32">
        <v>4500</v>
      </c>
      <c r="C56" s="32">
        <v>515.6703995157385</v>
      </c>
      <c r="D56" s="33">
        <f>E56/1.05</f>
        <v>515.6703995157385</v>
      </c>
      <c r="E56" s="33">
        <v>541.4539194915254</v>
      </c>
      <c r="F56" s="33">
        <f>E56*1.05</f>
        <v>568.5266154661017</v>
      </c>
      <c r="H56" s="30">
        <v>3600</v>
      </c>
      <c r="I56" s="24">
        <v>122.14497284844498</v>
      </c>
      <c r="J56" s="31">
        <f t="shared" si="28"/>
        <v>122.14497284844498</v>
      </c>
      <c r="K56" s="31">
        <v>125.80932203389833</v>
      </c>
      <c r="L56" s="31">
        <f t="shared" si="29"/>
        <v>129.58360169491527</v>
      </c>
      <c r="N56" s="87" t="s">
        <v>38</v>
      </c>
      <c r="O56" s="88"/>
      <c r="P56" s="89"/>
      <c r="Q56" s="90"/>
      <c r="R56" s="91"/>
      <c r="T56" s="30">
        <v>2886</v>
      </c>
      <c r="U56" s="24">
        <v>407.8447836103341</v>
      </c>
      <c r="V56" s="31">
        <f t="shared" si="32"/>
        <v>407.8447836103341</v>
      </c>
      <c r="W56" s="31">
        <v>420.08012711864416</v>
      </c>
      <c r="X56" s="31">
        <f t="shared" si="33"/>
        <v>432.6825309322035</v>
      </c>
      <c r="Z56" s="105" t="s">
        <v>21</v>
      </c>
      <c r="AA56" s="106"/>
      <c r="AB56" s="107"/>
      <c r="AC56" s="90"/>
      <c r="AD56" s="91"/>
      <c r="AF56" s="23">
        <v>1500</v>
      </c>
      <c r="AG56" s="69">
        <v>23.384999999999998</v>
      </c>
      <c r="AH56" s="37">
        <f t="shared" si="22"/>
        <v>24.090834293236796</v>
      </c>
      <c r="AI56" s="37">
        <v>24.8135593220339</v>
      </c>
      <c r="AJ56" s="37">
        <f t="shared" si="23"/>
        <v>25.557966101694916</v>
      </c>
      <c r="AK56" s="68"/>
      <c r="AL56" s="30">
        <v>1220</v>
      </c>
      <c r="AM56" s="29">
        <v>22.7408</v>
      </c>
      <c r="AN56" s="37">
        <f t="shared" si="24"/>
        <v>23.103278948202124</v>
      </c>
      <c r="AO56" s="37">
        <v>24.720508474576274</v>
      </c>
      <c r="AP56" s="37">
        <f t="shared" si="25"/>
        <v>26.450944067796616</v>
      </c>
      <c r="AQ56" s="73"/>
      <c r="AR56" s="11"/>
    </row>
    <row r="57" spans="2:44" ht="15">
      <c r="B57" s="30">
        <v>5000</v>
      </c>
      <c r="C57" s="30">
        <v>572.9671105730428</v>
      </c>
      <c r="D57" s="31">
        <f aca="true" t="shared" si="34" ref="D57:D71">E57/1.05</f>
        <v>572.9671105730428</v>
      </c>
      <c r="E57" s="31">
        <v>601.6154661016949</v>
      </c>
      <c r="F57" s="31">
        <f aca="true" t="shared" si="35" ref="F57:F71">E57*1.05</f>
        <v>631.6962394067797</v>
      </c>
      <c r="H57" s="30">
        <v>3750</v>
      </c>
      <c r="I57" s="24">
        <v>127.23434671713017</v>
      </c>
      <c r="J57" s="31">
        <f t="shared" si="28"/>
        <v>127.23434671713017</v>
      </c>
      <c r="K57" s="31">
        <v>131.05137711864407</v>
      </c>
      <c r="L57" s="31">
        <f t="shared" si="29"/>
        <v>134.9829184322034</v>
      </c>
      <c r="N57" s="23">
        <v>2240</v>
      </c>
      <c r="O57" s="82">
        <v>554.39</v>
      </c>
      <c r="P57" s="31">
        <f>Q57/1.03</f>
        <v>554.3853875267401</v>
      </c>
      <c r="Q57" s="31">
        <v>571.0169491525423</v>
      </c>
      <c r="R57" s="31">
        <f>Q57*1.03</f>
        <v>588.1474576271186</v>
      </c>
      <c r="T57" s="30">
        <v>3350</v>
      </c>
      <c r="U57" s="24">
        <v>473.4165021117877</v>
      </c>
      <c r="V57" s="31">
        <f t="shared" si="32"/>
        <v>473.4165021117877</v>
      </c>
      <c r="W57" s="31">
        <v>487.6189971751413</v>
      </c>
      <c r="X57" s="31">
        <f t="shared" si="33"/>
        <v>502.2475670903956</v>
      </c>
      <c r="Z57" s="103" t="s">
        <v>22</v>
      </c>
      <c r="AA57" s="104"/>
      <c r="AB57" s="114"/>
      <c r="AC57" s="115"/>
      <c r="AD57" s="116"/>
      <c r="AF57" s="23">
        <v>1775</v>
      </c>
      <c r="AG57" s="69">
        <v>27.67225</v>
      </c>
      <c r="AH57" s="37">
        <f t="shared" si="22"/>
        <v>28.507487246996877</v>
      </c>
      <c r="AI57" s="37">
        <v>29.362711864406783</v>
      </c>
      <c r="AJ57" s="37">
        <f t="shared" si="23"/>
        <v>30.243593220338987</v>
      </c>
      <c r="AK57" s="68"/>
      <c r="AL57" s="30">
        <v>1225</v>
      </c>
      <c r="AM57" s="29">
        <v>22.834</v>
      </c>
      <c r="AN57" s="37">
        <f t="shared" si="24"/>
        <v>23.19796451766197</v>
      </c>
      <c r="AO57" s="37">
        <v>24.821822033898307</v>
      </c>
      <c r="AP57" s="37">
        <f t="shared" si="25"/>
        <v>26.55934957627119</v>
      </c>
      <c r="AQ57" s="73"/>
      <c r="AR57" s="11"/>
    </row>
    <row r="58" spans="2:44" ht="15">
      <c r="B58" s="30">
        <v>5300</v>
      </c>
      <c r="C58" s="30">
        <v>607.3451372074253</v>
      </c>
      <c r="D58" s="31">
        <f t="shared" si="34"/>
        <v>607.3451372074253</v>
      </c>
      <c r="E58" s="31">
        <v>637.7123940677966</v>
      </c>
      <c r="F58" s="31">
        <f t="shared" si="35"/>
        <v>669.5980137711864</v>
      </c>
      <c r="H58" s="30">
        <v>3870</v>
      </c>
      <c r="I58" s="24">
        <v>131.30584581207833</v>
      </c>
      <c r="J58" s="31">
        <f t="shared" si="28"/>
        <v>131.30584581207833</v>
      </c>
      <c r="K58" s="31">
        <v>135.24502118644068</v>
      </c>
      <c r="L58" s="31">
        <f t="shared" si="29"/>
        <v>139.3023718220339</v>
      </c>
      <c r="N58" s="87" t="s">
        <v>40</v>
      </c>
      <c r="O58" s="88"/>
      <c r="P58" s="89"/>
      <c r="Q58" s="90"/>
      <c r="R58" s="91"/>
      <c r="T58" s="30">
        <v>3600</v>
      </c>
      <c r="U58" s="24">
        <v>508.7460918216226</v>
      </c>
      <c r="V58" s="31">
        <f t="shared" si="32"/>
        <v>508.7460918216226</v>
      </c>
      <c r="W58" s="31">
        <v>524.0084745762713</v>
      </c>
      <c r="X58" s="31">
        <f t="shared" si="33"/>
        <v>539.7287288135594</v>
      </c>
      <c r="Z58" s="30">
        <v>600</v>
      </c>
      <c r="AA58" s="24">
        <v>9.354</v>
      </c>
      <c r="AB58" s="48">
        <f>AC58/1.03</f>
        <v>9.636333717294717</v>
      </c>
      <c r="AC58" s="48">
        <v>9.92542372881356</v>
      </c>
      <c r="AD58" s="48">
        <f>AC58*1.03</f>
        <v>10.223186440677965</v>
      </c>
      <c r="AE58" s="68"/>
      <c r="AF58" s="87" t="s">
        <v>46</v>
      </c>
      <c r="AG58" s="88"/>
      <c r="AH58" s="89"/>
      <c r="AI58" s="90"/>
      <c r="AJ58" s="91"/>
      <c r="AL58" s="30">
        <v>1230</v>
      </c>
      <c r="AM58" s="29">
        <v>22.9272</v>
      </c>
      <c r="AN58" s="37">
        <f t="shared" si="24"/>
        <v>23.29265008712181</v>
      </c>
      <c r="AO58" s="37">
        <v>24.923135593220337</v>
      </c>
      <c r="AP58" s="37">
        <f t="shared" si="25"/>
        <v>26.667755084745764</v>
      </c>
      <c r="AQ58" s="73"/>
      <c r="AR58" s="11"/>
    </row>
    <row r="59" spans="2:44" ht="15">
      <c r="B59" s="30">
        <v>5600</v>
      </c>
      <c r="C59" s="30">
        <v>641.7231638418078</v>
      </c>
      <c r="D59" s="31">
        <f t="shared" si="34"/>
        <v>641.7231638418078</v>
      </c>
      <c r="E59" s="31">
        <v>673.8093220338983</v>
      </c>
      <c r="F59" s="31">
        <f t="shared" si="35"/>
        <v>707.4997881355932</v>
      </c>
      <c r="H59" s="30">
        <v>3920</v>
      </c>
      <c r="I59" s="24">
        <v>133.00230376830675</v>
      </c>
      <c r="J59" s="31">
        <f t="shared" si="28"/>
        <v>133.00230376830675</v>
      </c>
      <c r="K59" s="31">
        <v>136.99237288135595</v>
      </c>
      <c r="L59" s="31">
        <f t="shared" si="29"/>
        <v>141.10214406779664</v>
      </c>
      <c r="N59" s="23">
        <v>2240</v>
      </c>
      <c r="O59" s="82">
        <v>1108.77</v>
      </c>
      <c r="P59" s="31">
        <f>Q59/1.03</f>
        <v>1108.7707750534803</v>
      </c>
      <c r="Q59" s="31">
        <v>1142.0338983050847</v>
      </c>
      <c r="R59" s="31">
        <f>Q59*1.03</f>
        <v>1176.2949152542371</v>
      </c>
      <c r="T59" s="30">
        <v>3750</v>
      </c>
      <c r="U59" s="24">
        <v>529.9438456475234</v>
      </c>
      <c r="V59" s="31">
        <f t="shared" si="32"/>
        <v>529.9438456475234</v>
      </c>
      <c r="W59" s="31">
        <v>545.8421610169491</v>
      </c>
      <c r="X59" s="31">
        <f t="shared" si="33"/>
        <v>562.2174258474577</v>
      </c>
      <c r="Z59" s="30">
        <v>665</v>
      </c>
      <c r="AA59" s="24">
        <v>10.36735</v>
      </c>
      <c r="AB59" s="48">
        <f aca="true" t="shared" si="36" ref="AB59:AB71">AC59/1.03</f>
        <v>10.680269870001645</v>
      </c>
      <c r="AC59" s="48">
        <v>11.000677966101694</v>
      </c>
      <c r="AD59" s="48">
        <f aca="true" t="shared" si="37" ref="AD59:AD71">AC59*1.03</f>
        <v>11.330698305084745</v>
      </c>
      <c r="AE59" s="68"/>
      <c r="AF59" s="23">
        <v>900</v>
      </c>
      <c r="AG59" s="58">
        <v>15.713345400691129</v>
      </c>
      <c r="AH59" s="36">
        <f>AI59/1.03</f>
        <v>15.713345400691129</v>
      </c>
      <c r="AI59" s="36">
        <v>16.184745762711863</v>
      </c>
      <c r="AJ59" s="36">
        <f>AI59*1.03</f>
        <v>16.670288135593218</v>
      </c>
      <c r="AL59" s="30">
        <v>1250</v>
      </c>
      <c r="AM59" s="29">
        <v>23.3</v>
      </c>
      <c r="AN59" s="37">
        <f t="shared" si="24"/>
        <v>23.67139236496119</v>
      </c>
      <c r="AO59" s="37">
        <v>25.328389830508474</v>
      </c>
      <c r="AP59" s="37">
        <f t="shared" si="25"/>
        <v>27.10137711864407</v>
      </c>
      <c r="AQ59" s="73"/>
      <c r="AR59" s="11"/>
    </row>
    <row r="60" spans="2:44" ht="15">
      <c r="B60" s="30">
        <v>6300</v>
      </c>
      <c r="C60" s="30">
        <v>721.9385593220338</v>
      </c>
      <c r="D60" s="31">
        <f t="shared" si="34"/>
        <v>721.9385593220338</v>
      </c>
      <c r="E60" s="31">
        <v>758.0354872881355</v>
      </c>
      <c r="F60" s="31">
        <f t="shared" si="35"/>
        <v>795.9372616525424</v>
      </c>
      <c r="H60" s="30">
        <v>4000</v>
      </c>
      <c r="I60" s="24">
        <v>135.71663649827218</v>
      </c>
      <c r="J60" s="31">
        <f t="shared" si="28"/>
        <v>135.71663649827218</v>
      </c>
      <c r="K60" s="31">
        <v>139.78813559322035</v>
      </c>
      <c r="L60" s="31">
        <f t="shared" si="29"/>
        <v>143.98177966101696</v>
      </c>
      <c r="N60" s="118" t="s">
        <v>41</v>
      </c>
      <c r="O60" s="119"/>
      <c r="P60" s="107"/>
      <c r="Q60" s="90"/>
      <c r="R60" s="91"/>
      <c r="T60" s="30">
        <v>3812</v>
      </c>
      <c r="U60" s="24">
        <v>538.7055838955625</v>
      </c>
      <c r="V60" s="31">
        <f t="shared" si="32"/>
        <v>538.7055838955625</v>
      </c>
      <c r="W60" s="31">
        <v>554.8667514124294</v>
      </c>
      <c r="X60" s="31">
        <f t="shared" si="33"/>
        <v>571.5127539548023</v>
      </c>
      <c r="Z60" s="30">
        <v>713</v>
      </c>
      <c r="AA60" s="24">
        <v>11.11567</v>
      </c>
      <c r="AB60" s="48">
        <f t="shared" si="36"/>
        <v>11.451176567385223</v>
      </c>
      <c r="AC60" s="48">
        <v>11.79471186440678</v>
      </c>
      <c r="AD60" s="48">
        <f t="shared" si="37"/>
        <v>12.148553220338984</v>
      </c>
      <c r="AE60" s="68"/>
      <c r="AF60" s="23">
        <v>1050</v>
      </c>
      <c r="AG60" s="58">
        <v>18.33223630080632</v>
      </c>
      <c r="AH60" s="36">
        <f>AI60/1.03</f>
        <v>18.33223630080632</v>
      </c>
      <c r="AI60" s="36">
        <v>18.882203389830508</v>
      </c>
      <c r="AJ60" s="36">
        <f>AI60*1.03</f>
        <v>19.448669491525425</v>
      </c>
      <c r="AL60" s="30">
        <v>1280</v>
      </c>
      <c r="AM60" s="29">
        <v>23.8592</v>
      </c>
      <c r="AN60" s="37">
        <f t="shared" si="24"/>
        <v>24.23950578172026</v>
      </c>
      <c r="AO60" s="37">
        <v>25.93627118644068</v>
      </c>
      <c r="AP60" s="37">
        <f t="shared" si="25"/>
        <v>27.75181016949153</v>
      </c>
      <c r="AQ60" s="73"/>
      <c r="AR60" s="11"/>
    </row>
    <row r="61" spans="2:44" ht="15">
      <c r="B61" s="30">
        <v>6700</v>
      </c>
      <c r="C61" s="30">
        <v>767.7759281678772</v>
      </c>
      <c r="D61" s="31">
        <f t="shared" si="34"/>
        <v>767.7759281678772</v>
      </c>
      <c r="E61" s="31">
        <v>806.164724576271</v>
      </c>
      <c r="F61" s="31">
        <f t="shared" si="35"/>
        <v>846.4729608050847</v>
      </c>
      <c r="H61" s="30">
        <v>4500</v>
      </c>
      <c r="I61" s="24">
        <v>152.68121606055618</v>
      </c>
      <c r="J61" s="31">
        <f t="shared" si="28"/>
        <v>152.68121606055618</v>
      </c>
      <c r="K61" s="31">
        <v>157.26165254237287</v>
      </c>
      <c r="L61" s="31">
        <f t="shared" si="29"/>
        <v>161.97950211864406</v>
      </c>
      <c r="N61" s="87" t="s">
        <v>42</v>
      </c>
      <c r="O61" s="88"/>
      <c r="P61" s="89"/>
      <c r="Q61" s="90"/>
      <c r="R61" s="91"/>
      <c r="T61" s="30">
        <v>4060</v>
      </c>
      <c r="U61" s="24">
        <v>573.7525368877187</v>
      </c>
      <c r="V61" s="31">
        <f t="shared" si="32"/>
        <v>573.7525368877187</v>
      </c>
      <c r="W61" s="31">
        <v>590.9651129943503</v>
      </c>
      <c r="X61" s="31">
        <f t="shared" si="33"/>
        <v>608.6940663841808</v>
      </c>
      <c r="Z61" s="30">
        <v>715</v>
      </c>
      <c r="AA61" s="24">
        <v>11.14685</v>
      </c>
      <c r="AB61" s="48">
        <f t="shared" si="36"/>
        <v>11.483297679776205</v>
      </c>
      <c r="AC61" s="48">
        <v>11.827796610169491</v>
      </c>
      <c r="AD61" s="48">
        <f t="shared" si="37"/>
        <v>12.182630508474576</v>
      </c>
      <c r="AE61" s="68"/>
      <c r="AF61" s="23">
        <v>1280</v>
      </c>
      <c r="AG61" s="58">
        <v>22.347869014316274</v>
      </c>
      <c r="AH61" s="36">
        <f>AI61/1.03</f>
        <v>22.347869014316274</v>
      </c>
      <c r="AI61" s="36">
        <v>23.018305084745762</v>
      </c>
      <c r="AJ61" s="36">
        <f>AI61*1.03</f>
        <v>23.708854237288136</v>
      </c>
      <c r="AL61" s="30">
        <v>1320</v>
      </c>
      <c r="AM61" s="29">
        <v>24.6048</v>
      </c>
      <c r="AN61" s="37">
        <f t="shared" si="24"/>
        <v>24.99699033739902</v>
      </c>
      <c r="AO61" s="37">
        <v>26.74677966101695</v>
      </c>
      <c r="AP61" s="37">
        <f t="shared" si="25"/>
        <v>28.61905423728814</v>
      </c>
      <c r="AQ61" s="73"/>
      <c r="AR61" s="11"/>
    </row>
    <row r="62" spans="2:44" ht="15">
      <c r="B62" s="30">
        <v>7100</v>
      </c>
      <c r="C62" s="30">
        <v>813.6132970137206</v>
      </c>
      <c r="D62" s="31">
        <f t="shared" si="34"/>
        <v>813.6132970137206</v>
      </c>
      <c r="E62" s="31">
        <v>854.2939618644067</v>
      </c>
      <c r="F62" s="31">
        <f t="shared" si="35"/>
        <v>897.0086599576271</v>
      </c>
      <c r="H62" s="30">
        <v>6700</v>
      </c>
      <c r="I62" s="24">
        <v>227.33256541056446</v>
      </c>
      <c r="J62" s="31">
        <f t="shared" si="28"/>
        <v>227.33256541056446</v>
      </c>
      <c r="K62" s="31">
        <v>234.15254237288138</v>
      </c>
      <c r="L62" s="31">
        <f t="shared" si="29"/>
        <v>241.17711864406783</v>
      </c>
      <c r="N62" s="30">
        <v>1912</v>
      </c>
      <c r="O62" s="24">
        <v>180.14691093924267</v>
      </c>
      <c r="P62" s="31">
        <f>Q62/1.03</f>
        <v>180.14691093924267</v>
      </c>
      <c r="Q62" s="31">
        <v>185.55131826741996</v>
      </c>
      <c r="R62" s="31">
        <f>Q62*1.03</f>
        <v>191.11785781544256</v>
      </c>
      <c r="T62" s="30">
        <v>4475</v>
      </c>
      <c r="U62" s="24">
        <v>632.3996558060447</v>
      </c>
      <c r="V62" s="31">
        <f t="shared" si="32"/>
        <v>632.3996558060447</v>
      </c>
      <c r="W62" s="31">
        <v>651.3716454802261</v>
      </c>
      <c r="X62" s="31">
        <f t="shared" si="33"/>
        <v>670.9127948446329</v>
      </c>
      <c r="Z62" s="30">
        <v>750</v>
      </c>
      <c r="AA62" s="24">
        <v>11.692499999999999</v>
      </c>
      <c r="AB62" s="48">
        <f t="shared" si="36"/>
        <v>12.045417146618398</v>
      </c>
      <c r="AC62" s="48">
        <v>12.40677966101695</v>
      </c>
      <c r="AD62" s="48">
        <f t="shared" si="37"/>
        <v>12.778983050847458</v>
      </c>
      <c r="AE62" s="68"/>
      <c r="AF62" s="87" t="s">
        <v>48</v>
      </c>
      <c r="AG62" s="88"/>
      <c r="AH62" s="89"/>
      <c r="AI62" s="90"/>
      <c r="AJ62" s="91"/>
      <c r="AL62" s="30">
        <v>1325</v>
      </c>
      <c r="AM62" s="29">
        <v>24.698</v>
      </c>
      <c r="AN62" s="37">
        <f t="shared" si="24"/>
        <v>25.091675906858864</v>
      </c>
      <c r="AO62" s="37">
        <v>26.848093220338985</v>
      </c>
      <c r="AP62" s="37">
        <f t="shared" si="25"/>
        <v>28.727459745762715</v>
      </c>
      <c r="AQ62" s="73"/>
      <c r="AR62" s="11"/>
    </row>
    <row r="63" spans="2:44" ht="15">
      <c r="B63" s="30">
        <v>7500</v>
      </c>
      <c r="C63" s="30">
        <v>859.4506658595642</v>
      </c>
      <c r="D63" s="31">
        <f t="shared" si="34"/>
        <v>859.4506658595642</v>
      </c>
      <c r="E63" s="31">
        <v>902.4231991525425</v>
      </c>
      <c r="F63" s="31">
        <f t="shared" si="35"/>
        <v>947.5443591101696</v>
      </c>
      <c r="H63" s="87" t="s">
        <v>20</v>
      </c>
      <c r="I63" s="88"/>
      <c r="J63" s="117"/>
      <c r="K63" s="115"/>
      <c r="L63" s="116"/>
      <c r="N63" s="30">
        <v>2120</v>
      </c>
      <c r="O63" s="24">
        <v>199.7444828405829</v>
      </c>
      <c r="P63" s="31">
        <f aca="true" t="shared" si="38" ref="P63:P71">Q63/1.03</f>
        <v>199.7444828405829</v>
      </c>
      <c r="Q63" s="31">
        <v>205.7368173258004</v>
      </c>
      <c r="R63" s="31">
        <f aca="true" t="shared" si="39" ref="R63:R71">Q63*1.03</f>
        <v>211.9089218455744</v>
      </c>
      <c r="T63" s="30">
        <v>4985</v>
      </c>
      <c r="U63" s="24">
        <v>704.472018814108</v>
      </c>
      <c r="V63" s="31">
        <f t="shared" si="32"/>
        <v>704.472018814108</v>
      </c>
      <c r="W63" s="31">
        <v>725.6061793785312</v>
      </c>
      <c r="X63" s="31">
        <f t="shared" si="33"/>
        <v>747.3743647598872</v>
      </c>
      <c r="Z63" s="30">
        <v>815</v>
      </c>
      <c r="AA63" s="24">
        <v>12.70585</v>
      </c>
      <c r="AB63" s="48">
        <f t="shared" si="36"/>
        <v>13.089353299325325</v>
      </c>
      <c r="AC63" s="48">
        <v>13.482033898305085</v>
      </c>
      <c r="AD63" s="48">
        <f t="shared" si="37"/>
        <v>13.886494915254238</v>
      </c>
      <c r="AE63" s="68"/>
      <c r="AF63" s="23">
        <v>715</v>
      </c>
      <c r="AG63" s="58">
        <v>12.01671154760019</v>
      </c>
      <c r="AH63" s="36">
        <f>AI63/1.07</f>
        <v>12.01671154760019</v>
      </c>
      <c r="AI63" s="36">
        <v>12.857881355932204</v>
      </c>
      <c r="AJ63" s="36">
        <f>AI63*1.07</f>
        <v>13.757933050847459</v>
      </c>
      <c r="AL63" s="30">
        <v>1360</v>
      </c>
      <c r="AM63" s="29">
        <v>25.3504</v>
      </c>
      <c r="AN63" s="37">
        <f t="shared" si="24"/>
        <v>25.754474893077777</v>
      </c>
      <c r="AO63" s="37">
        <v>27.55728813559322</v>
      </c>
      <c r="AP63" s="37">
        <f t="shared" si="25"/>
        <v>29.48629830508475</v>
      </c>
      <c r="AQ63" s="73"/>
      <c r="AR63" s="11"/>
    </row>
    <row r="64" spans="2:44" ht="15">
      <c r="B64" s="30">
        <v>8000</v>
      </c>
      <c r="C64" s="30">
        <v>916.7473769168683</v>
      </c>
      <c r="D64" s="31">
        <f t="shared" si="34"/>
        <v>916.7473769168683</v>
      </c>
      <c r="E64" s="31">
        <v>962.5847457627118</v>
      </c>
      <c r="F64" s="31">
        <f t="shared" si="35"/>
        <v>1010.7139830508474</v>
      </c>
      <c r="H64" s="30">
        <v>1800</v>
      </c>
      <c r="I64" s="24">
        <v>111.36333717294718</v>
      </c>
      <c r="J64" s="46">
        <f>K64/1.03</f>
        <v>111.36333717294718</v>
      </c>
      <c r="K64" s="46">
        <v>114.7042372881356</v>
      </c>
      <c r="L64" s="46">
        <f>K64*1.03</f>
        <v>118.14536440677968</v>
      </c>
      <c r="N64" s="30">
        <v>2240</v>
      </c>
      <c r="O64" s="24">
        <v>211.05077432212533</v>
      </c>
      <c r="P64" s="31">
        <f t="shared" si="38"/>
        <v>211.05077432212533</v>
      </c>
      <c r="Q64" s="31">
        <v>217.3822975517891</v>
      </c>
      <c r="R64" s="31">
        <f t="shared" si="39"/>
        <v>223.90376647834276</v>
      </c>
      <c r="T64" s="87" t="s">
        <v>57</v>
      </c>
      <c r="U64" s="88"/>
      <c r="V64" s="89"/>
      <c r="W64" s="90"/>
      <c r="X64" s="91"/>
      <c r="Z64" s="30">
        <v>833</v>
      </c>
      <c r="AA64" s="24">
        <v>12.98647</v>
      </c>
      <c r="AB64" s="48">
        <f t="shared" si="36"/>
        <v>13.378443310844165</v>
      </c>
      <c r="AC64" s="48">
        <v>13.779796610169491</v>
      </c>
      <c r="AD64" s="48">
        <f t="shared" si="37"/>
        <v>14.193190508474576</v>
      </c>
      <c r="AE64" s="68"/>
      <c r="AF64" s="23">
        <v>820</v>
      </c>
      <c r="AG64" s="58">
        <v>13.781403453191825</v>
      </c>
      <c r="AH64" s="36">
        <f>AI64/1.07</f>
        <v>13.781403453191825</v>
      </c>
      <c r="AI64" s="36">
        <v>14.746101694915254</v>
      </c>
      <c r="AJ64" s="36">
        <f>AI64*1.07</f>
        <v>15.778328813559323</v>
      </c>
      <c r="AL64" s="30">
        <v>1360</v>
      </c>
      <c r="AM64" s="29">
        <v>25.3504</v>
      </c>
      <c r="AN64" s="37">
        <f t="shared" si="24"/>
        <v>25.754474893077777</v>
      </c>
      <c r="AO64" s="37">
        <v>27.55728813559322</v>
      </c>
      <c r="AP64" s="37">
        <f t="shared" si="25"/>
        <v>29.48629830508475</v>
      </c>
      <c r="AQ64" s="73"/>
      <c r="AR64" s="11"/>
    </row>
    <row r="65" spans="2:44" ht="15">
      <c r="B65" s="30">
        <v>8500</v>
      </c>
      <c r="C65" s="30">
        <v>974.0440879741728</v>
      </c>
      <c r="D65" s="31">
        <f t="shared" si="34"/>
        <v>974.0440879741728</v>
      </c>
      <c r="E65" s="31">
        <v>1022.7462923728815</v>
      </c>
      <c r="F65" s="31">
        <f t="shared" si="35"/>
        <v>1073.8836069915255</v>
      </c>
      <c r="H65" s="30">
        <v>2000</v>
      </c>
      <c r="I65" s="24">
        <v>123.73704130327462</v>
      </c>
      <c r="J65" s="46">
        <f aca="true" t="shared" si="40" ref="J65:J71">K65/1.03</f>
        <v>123.73704130327462</v>
      </c>
      <c r="K65" s="46">
        <v>127.44915254237287</v>
      </c>
      <c r="L65" s="46">
        <f aca="true" t="shared" si="41" ref="L65:L71">K65*1.03</f>
        <v>131.27262711864407</v>
      </c>
      <c r="N65" s="30">
        <v>2500</v>
      </c>
      <c r="O65" s="24">
        <v>235.5477391988006</v>
      </c>
      <c r="P65" s="31">
        <f t="shared" si="38"/>
        <v>235.5477391988006</v>
      </c>
      <c r="Q65" s="31">
        <v>242.61417137476462</v>
      </c>
      <c r="R65" s="31">
        <f t="shared" si="39"/>
        <v>249.89259651600756</v>
      </c>
      <c r="T65" s="30">
        <v>1900</v>
      </c>
      <c r="U65" s="30">
        <v>347.8826884127492</v>
      </c>
      <c r="V65" s="31">
        <f>W65/1.06</f>
        <v>347.8826884127492</v>
      </c>
      <c r="W65" s="31">
        <v>368.75564971751413</v>
      </c>
      <c r="X65" s="31">
        <f>W65*1.06</f>
        <v>390.880988700565</v>
      </c>
      <c r="Z65" s="30">
        <v>850</v>
      </c>
      <c r="AA65" s="24">
        <v>13.2515</v>
      </c>
      <c r="AB65" s="48">
        <f t="shared" si="36"/>
        <v>13.651472766167515</v>
      </c>
      <c r="AC65" s="48">
        <v>14.061016949152542</v>
      </c>
      <c r="AD65" s="48">
        <f t="shared" si="37"/>
        <v>14.482847457627118</v>
      </c>
      <c r="AE65" s="68"/>
      <c r="AF65" s="23">
        <v>944</v>
      </c>
      <c r="AG65" s="58">
        <v>15.865420560747665</v>
      </c>
      <c r="AH65" s="36">
        <f>AI65/1.07</f>
        <v>15.865420560747665</v>
      </c>
      <c r="AI65" s="36">
        <v>16.976000000000003</v>
      </c>
      <c r="AJ65" s="36">
        <f>AI65*1.07</f>
        <v>18.164320000000004</v>
      </c>
      <c r="AL65" s="30">
        <v>1375</v>
      </c>
      <c r="AM65" s="29">
        <v>25.63</v>
      </c>
      <c r="AN65" s="37">
        <f t="shared" si="24"/>
        <v>26.038531601457308</v>
      </c>
      <c r="AO65" s="37">
        <v>27.861228813559322</v>
      </c>
      <c r="AP65" s="37">
        <f t="shared" si="25"/>
        <v>29.811514830508475</v>
      </c>
      <c r="AQ65" s="73"/>
      <c r="AR65" s="11"/>
    </row>
    <row r="66" spans="2:44" ht="15">
      <c r="B66" s="30">
        <v>9000</v>
      </c>
      <c r="C66" s="30">
        <v>1031.340799031477</v>
      </c>
      <c r="D66" s="31">
        <f t="shared" si="34"/>
        <v>1031.340799031477</v>
      </c>
      <c r="E66" s="31">
        <v>1082.9078389830509</v>
      </c>
      <c r="F66" s="31">
        <f t="shared" si="35"/>
        <v>1137.0532309322034</v>
      </c>
      <c r="H66" s="30">
        <v>2240</v>
      </c>
      <c r="I66" s="24">
        <v>138.5854862596676</v>
      </c>
      <c r="J66" s="46">
        <f t="shared" si="40"/>
        <v>138.5854862596676</v>
      </c>
      <c r="K66" s="46">
        <v>142.74305084745762</v>
      </c>
      <c r="L66" s="46">
        <f t="shared" si="41"/>
        <v>147.02534237288137</v>
      </c>
      <c r="N66" s="30">
        <v>2650</v>
      </c>
      <c r="O66" s="24">
        <v>249.68060355072862</v>
      </c>
      <c r="P66" s="31">
        <f t="shared" si="38"/>
        <v>249.68060355072862</v>
      </c>
      <c r="Q66" s="31">
        <v>257.1710216572505</v>
      </c>
      <c r="R66" s="31">
        <f t="shared" si="39"/>
        <v>264.88615230696803</v>
      </c>
      <c r="T66" s="30">
        <v>1912</v>
      </c>
      <c r="U66" s="30">
        <v>350.0798422343034</v>
      </c>
      <c r="V66" s="31">
        <f aca="true" t="shared" si="42" ref="V66:V71">W66/1.06</f>
        <v>350.0798422343034</v>
      </c>
      <c r="W66" s="31">
        <v>371.0846327683616</v>
      </c>
      <c r="X66" s="31">
        <f aca="true" t="shared" si="43" ref="X66:X71">W66*1.06</f>
        <v>393.3497107344633</v>
      </c>
      <c r="Z66" s="30">
        <v>875</v>
      </c>
      <c r="AA66" s="24">
        <v>13.64125</v>
      </c>
      <c r="AB66" s="48">
        <f t="shared" si="36"/>
        <v>14.052986671054795</v>
      </c>
      <c r="AC66" s="48">
        <v>14.47457627118644</v>
      </c>
      <c r="AD66" s="48">
        <f t="shared" si="37"/>
        <v>14.908813559322033</v>
      </c>
      <c r="AE66" s="68"/>
      <c r="AF66" s="87" t="s">
        <v>51</v>
      </c>
      <c r="AG66" s="88"/>
      <c r="AH66" s="89"/>
      <c r="AI66" s="90"/>
      <c r="AJ66" s="91"/>
      <c r="AL66" s="30">
        <v>1400</v>
      </c>
      <c r="AM66" s="29">
        <v>26.096</v>
      </c>
      <c r="AN66" s="37">
        <f t="shared" si="24"/>
        <v>26.51195944875653</v>
      </c>
      <c r="AO66" s="37">
        <v>28.36779661016949</v>
      </c>
      <c r="AP66" s="37">
        <f t="shared" si="25"/>
        <v>30.353542372881353</v>
      </c>
      <c r="AQ66" s="73"/>
      <c r="AR66" s="11"/>
    </row>
    <row r="67" spans="2:44" ht="15">
      <c r="B67" s="30">
        <v>9500</v>
      </c>
      <c r="C67" s="30">
        <v>1088.6375100887813</v>
      </c>
      <c r="D67" s="31">
        <f t="shared" si="34"/>
        <v>1088.6375100887813</v>
      </c>
      <c r="E67" s="31">
        <v>1143.0693855932204</v>
      </c>
      <c r="F67" s="31">
        <f t="shared" si="35"/>
        <v>1200.2228548728815</v>
      </c>
      <c r="H67" s="30">
        <v>2650</v>
      </c>
      <c r="I67" s="24">
        <v>163.9515797268389</v>
      </c>
      <c r="J67" s="46">
        <f t="shared" si="40"/>
        <v>163.9515797268389</v>
      </c>
      <c r="K67" s="46">
        <v>168.87012711864406</v>
      </c>
      <c r="L67" s="46">
        <f t="shared" si="41"/>
        <v>173.9362309322034</v>
      </c>
      <c r="N67" s="30">
        <v>2662</v>
      </c>
      <c r="O67" s="24">
        <v>250.81123269888286</v>
      </c>
      <c r="P67" s="31">
        <f t="shared" si="38"/>
        <v>250.81123269888286</v>
      </c>
      <c r="Q67" s="31">
        <v>258.33556967984936</v>
      </c>
      <c r="R67" s="31">
        <f t="shared" si="39"/>
        <v>266.08563677024483</v>
      </c>
      <c r="T67" s="30">
        <v>2120</v>
      </c>
      <c r="U67" s="30">
        <v>388.16384180790965</v>
      </c>
      <c r="V67" s="31">
        <f t="shared" si="42"/>
        <v>388.16384180790965</v>
      </c>
      <c r="W67" s="31">
        <v>411.45367231638426</v>
      </c>
      <c r="X67" s="31">
        <f t="shared" si="43"/>
        <v>436.14089265536734</v>
      </c>
      <c r="Z67" s="30">
        <v>900</v>
      </c>
      <c r="AA67" s="24">
        <v>14.031</v>
      </c>
      <c r="AB67" s="48">
        <f t="shared" si="36"/>
        <v>14.454500575942077</v>
      </c>
      <c r="AC67" s="48">
        <v>14.88813559322034</v>
      </c>
      <c r="AD67" s="48">
        <f t="shared" si="37"/>
        <v>15.33477966101695</v>
      </c>
      <c r="AE67" s="68"/>
      <c r="AF67" s="30">
        <v>750</v>
      </c>
      <c r="AG67" s="24">
        <v>13.98</v>
      </c>
      <c r="AH67" s="36">
        <f>AI67/1.07</f>
        <v>14.202835418976715</v>
      </c>
      <c r="AI67" s="36">
        <v>15.197033898305087</v>
      </c>
      <c r="AJ67" s="36">
        <f>AI67*1.07</f>
        <v>16.260826271186442</v>
      </c>
      <c r="AK67" s="68"/>
      <c r="AL67" s="30">
        <v>1425</v>
      </c>
      <c r="AM67" s="29">
        <v>26.562</v>
      </c>
      <c r="AN67" s="37">
        <f t="shared" si="24"/>
        <v>26.98538729605576</v>
      </c>
      <c r="AO67" s="37">
        <v>28.874364406779662</v>
      </c>
      <c r="AP67" s="37">
        <f t="shared" si="25"/>
        <v>30.895569915254242</v>
      </c>
      <c r="AQ67" s="73"/>
      <c r="AR67" s="11"/>
    </row>
    <row r="68" spans="2:44" ht="15">
      <c r="B68" s="30">
        <v>10000</v>
      </c>
      <c r="C68" s="30">
        <v>1145.9342211460855</v>
      </c>
      <c r="D68" s="31">
        <f t="shared" si="34"/>
        <v>1145.9342211460855</v>
      </c>
      <c r="E68" s="31">
        <v>1203.2309322033898</v>
      </c>
      <c r="F68" s="31">
        <f t="shared" si="35"/>
        <v>1263.3924788135594</v>
      </c>
      <c r="H68" s="30">
        <v>2800</v>
      </c>
      <c r="I68" s="24">
        <v>173.23185782458447</v>
      </c>
      <c r="J68" s="46">
        <f t="shared" si="40"/>
        <v>173.23185782458447</v>
      </c>
      <c r="K68" s="46">
        <v>178.428813559322</v>
      </c>
      <c r="L68" s="46">
        <f t="shared" si="41"/>
        <v>183.78167796610168</v>
      </c>
      <c r="N68" s="30">
        <v>2907</v>
      </c>
      <c r="O68" s="24">
        <v>273.89491114036537</v>
      </c>
      <c r="P68" s="31">
        <f t="shared" si="38"/>
        <v>273.89491114036537</v>
      </c>
      <c r="Q68" s="31">
        <v>282.11175847457633</v>
      </c>
      <c r="R68" s="31">
        <f t="shared" si="39"/>
        <v>290.5751112288136</v>
      </c>
      <c r="T68" s="30">
        <v>2362</v>
      </c>
      <c r="U68" s="30">
        <v>432.4731105425861</v>
      </c>
      <c r="V68" s="31">
        <f t="shared" si="42"/>
        <v>432.4731105425861</v>
      </c>
      <c r="W68" s="31">
        <v>458.42149717514127</v>
      </c>
      <c r="X68" s="31">
        <f t="shared" si="43"/>
        <v>485.92678700564977</v>
      </c>
      <c r="Z68" s="30">
        <v>933</v>
      </c>
      <c r="AA68" s="24">
        <v>14.54547</v>
      </c>
      <c r="AB68" s="48">
        <f t="shared" si="36"/>
        <v>14.984498930393288</v>
      </c>
      <c r="AC68" s="48">
        <v>15.434033898305087</v>
      </c>
      <c r="AD68" s="48">
        <f t="shared" si="37"/>
        <v>15.89705491525424</v>
      </c>
      <c r="AE68" s="68"/>
      <c r="AF68" s="30">
        <v>775</v>
      </c>
      <c r="AG68" s="24">
        <v>14.446</v>
      </c>
      <c r="AH68" s="36">
        <f>AI68/1.07</f>
        <v>14.676263266275937</v>
      </c>
      <c r="AI68" s="36">
        <v>15.703601694915253</v>
      </c>
      <c r="AJ68" s="36">
        <f>AI68*1.07</f>
        <v>16.802853813559324</v>
      </c>
      <c r="AK68" s="68"/>
      <c r="AL68" s="30">
        <v>1450</v>
      </c>
      <c r="AM68" s="29">
        <v>27.028</v>
      </c>
      <c r="AN68" s="37">
        <f t="shared" si="24"/>
        <v>27.458815143354983</v>
      </c>
      <c r="AO68" s="37">
        <v>29.380932203389833</v>
      </c>
      <c r="AP68" s="37">
        <f t="shared" si="25"/>
        <v>31.437597457627124</v>
      </c>
      <c r="AQ68" s="73"/>
      <c r="AR68" s="11"/>
    </row>
    <row r="69" spans="2:44" ht="15">
      <c r="B69" s="30">
        <v>10600</v>
      </c>
      <c r="C69" s="30">
        <v>1214.6902744148506</v>
      </c>
      <c r="D69" s="31">
        <f t="shared" si="34"/>
        <v>1214.6902744148506</v>
      </c>
      <c r="E69" s="31">
        <v>1275.4247881355932</v>
      </c>
      <c r="F69" s="31">
        <f t="shared" si="35"/>
        <v>1339.1960275423728</v>
      </c>
      <c r="H69" s="30">
        <v>3000</v>
      </c>
      <c r="I69" s="24">
        <v>185.60556195491193</v>
      </c>
      <c r="J69" s="46">
        <f t="shared" si="40"/>
        <v>185.60556195491193</v>
      </c>
      <c r="K69" s="46">
        <v>191.1737288135593</v>
      </c>
      <c r="L69" s="46">
        <f t="shared" si="41"/>
        <v>196.9089406779661</v>
      </c>
      <c r="N69" s="30">
        <v>2962</v>
      </c>
      <c r="O69" s="24">
        <v>279.0769614027389</v>
      </c>
      <c r="P69" s="31">
        <f t="shared" si="38"/>
        <v>279.0769614027389</v>
      </c>
      <c r="Q69" s="31">
        <v>287.4492702448211</v>
      </c>
      <c r="R69" s="31">
        <f t="shared" si="39"/>
        <v>296.0727483521657</v>
      </c>
      <c r="T69" s="30">
        <v>2650</v>
      </c>
      <c r="U69" s="30">
        <v>485.204802259887</v>
      </c>
      <c r="V69" s="31">
        <f t="shared" si="42"/>
        <v>485.204802259887</v>
      </c>
      <c r="W69" s="31">
        <v>514.3170903954802</v>
      </c>
      <c r="X69" s="31">
        <f t="shared" si="43"/>
        <v>545.1761158192091</v>
      </c>
      <c r="Z69" s="30">
        <v>944</v>
      </c>
      <c r="AA69" s="24">
        <v>14.71696</v>
      </c>
      <c r="AB69" s="48">
        <f t="shared" si="36"/>
        <v>15.16116504854369</v>
      </c>
      <c r="AC69" s="48">
        <v>15.616000000000001</v>
      </c>
      <c r="AD69" s="48">
        <f t="shared" si="37"/>
        <v>16.084480000000003</v>
      </c>
      <c r="AE69" s="68"/>
      <c r="AF69" s="30">
        <v>845</v>
      </c>
      <c r="AG69" s="24">
        <v>15.7508</v>
      </c>
      <c r="AH69" s="36">
        <f>AI69/1.07</f>
        <v>16.00186123871376</v>
      </c>
      <c r="AI69" s="36">
        <v>17.121991525423727</v>
      </c>
      <c r="AJ69" s="36">
        <f>AI69*1.07</f>
        <v>18.32053093220339</v>
      </c>
      <c r="AK69" s="68"/>
      <c r="AL69" s="30">
        <v>1475</v>
      </c>
      <c r="AM69" s="29">
        <v>27.494</v>
      </c>
      <c r="AN69" s="37">
        <f t="shared" si="24"/>
        <v>27.932242990654203</v>
      </c>
      <c r="AO69" s="37">
        <v>29.8875</v>
      </c>
      <c r="AP69" s="37">
        <f t="shared" si="25"/>
        <v>31.979625000000002</v>
      </c>
      <c r="AQ69" s="73"/>
      <c r="AR69" s="11"/>
    </row>
    <row r="70" spans="2:44" ht="15">
      <c r="B70" s="30">
        <v>12500</v>
      </c>
      <c r="C70" s="30">
        <v>1432.4177764326068</v>
      </c>
      <c r="D70" s="31">
        <f t="shared" si="34"/>
        <v>1432.4177764326068</v>
      </c>
      <c r="E70" s="31">
        <v>1504.0386652542372</v>
      </c>
      <c r="F70" s="31">
        <f t="shared" si="35"/>
        <v>1579.2405985169491</v>
      </c>
      <c r="H70" s="30">
        <v>3150</v>
      </c>
      <c r="I70" s="24">
        <v>194.88584005265756</v>
      </c>
      <c r="J70" s="46">
        <f t="shared" si="40"/>
        <v>194.88584005265756</v>
      </c>
      <c r="K70" s="46">
        <v>200.73241525423728</v>
      </c>
      <c r="L70" s="46">
        <f t="shared" si="41"/>
        <v>206.7543877118644</v>
      </c>
      <c r="N70" s="30">
        <v>2962</v>
      </c>
      <c r="O70" s="24">
        <v>279.0769614027389</v>
      </c>
      <c r="P70" s="31">
        <f t="shared" si="38"/>
        <v>279.0769614027389</v>
      </c>
      <c r="Q70" s="31">
        <v>287.4492702448211</v>
      </c>
      <c r="R70" s="31">
        <f t="shared" si="39"/>
        <v>296.0727483521657</v>
      </c>
      <c r="T70" s="30">
        <v>3600</v>
      </c>
      <c r="U70" s="30">
        <v>659.1461464662616</v>
      </c>
      <c r="V70" s="31">
        <f t="shared" si="42"/>
        <v>659.1461464662616</v>
      </c>
      <c r="W70" s="31">
        <v>698.6949152542373</v>
      </c>
      <c r="X70" s="31">
        <f t="shared" si="43"/>
        <v>740.6166101694917</v>
      </c>
      <c r="Z70" s="30">
        <v>950</v>
      </c>
      <c r="AA70" s="24">
        <v>14.8105</v>
      </c>
      <c r="AB70" s="48">
        <f t="shared" si="36"/>
        <v>15.257528385716638</v>
      </c>
      <c r="AC70" s="48">
        <v>15.715254237288137</v>
      </c>
      <c r="AD70" s="48">
        <f t="shared" si="37"/>
        <v>16.18671186440678</v>
      </c>
      <c r="AE70" s="68"/>
      <c r="AF70" s="30">
        <v>900</v>
      </c>
      <c r="AG70" s="24">
        <v>16.776</v>
      </c>
      <c r="AH70" s="36">
        <f>AI70/1.07</f>
        <v>17.043402502772057</v>
      </c>
      <c r="AI70" s="36">
        <v>18.2364406779661</v>
      </c>
      <c r="AJ70" s="36">
        <f>AI70*1.07</f>
        <v>19.51299152542373</v>
      </c>
      <c r="AK70" s="68"/>
      <c r="AL70" s="30">
        <v>1500</v>
      </c>
      <c r="AM70" s="29">
        <v>27.96</v>
      </c>
      <c r="AN70" s="37">
        <f t="shared" si="24"/>
        <v>28.40567083795343</v>
      </c>
      <c r="AO70" s="37">
        <v>30.394067796610173</v>
      </c>
      <c r="AP70" s="37">
        <f t="shared" si="25"/>
        <v>32.521652542372884</v>
      </c>
      <c r="AQ70" s="73"/>
      <c r="AR70" s="11"/>
    </row>
    <row r="71" spans="2:44" ht="15">
      <c r="B71" s="30">
        <v>13200</v>
      </c>
      <c r="C71" s="30">
        <v>1512.6331719128327</v>
      </c>
      <c r="D71" s="31">
        <f t="shared" si="34"/>
        <v>1512.6331719128327</v>
      </c>
      <c r="E71" s="31">
        <v>1588.2648305084745</v>
      </c>
      <c r="F71" s="31">
        <f t="shared" si="35"/>
        <v>1667.6780720338982</v>
      </c>
      <c r="H71" s="30">
        <v>3350</v>
      </c>
      <c r="I71" s="24">
        <v>207.259544182985</v>
      </c>
      <c r="J71" s="46">
        <f t="shared" si="40"/>
        <v>207.259544182985</v>
      </c>
      <c r="K71" s="46">
        <v>213.47733050847455</v>
      </c>
      <c r="L71" s="46">
        <f t="shared" si="41"/>
        <v>219.8816504237288</v>
      </c>
      <c r="N71" s="30">
        <v>3000</v>
      </c>
      <c r="O71" s="24">
        <v>282.6572870385607</v>
      </c>
      <c r="P71" s="31">
        <f t="shared" si="38"/>
        <v>282.6572870385607</v>
      </c>
      <c r="Q71" s="31">
        <v>291.13700564971754</v>
      </c>
      <c r="R71" s="31">
        <f t="shared" si="39"/>
        <v>299.8711158192091</v>
      </c>
      <c r="T71" s="30">
        <v>3750</v>
      </c>
      <c r="U71" s="30">
        <v>686.6105692356891</v>
      </c>
      <c r="V71" s="31">
        <f t="shared" si="42"/>
        <v>686.6105692356891</v>
      </c>
      <c r="W71" s="31">
        <v>727.8072033898305</v>
      </c>
      <c r="X71" s="31">
        <f t="shared" si="43"/>
        <v>771.4756355932204</v>
      </c>
      <c r="Z71" s="30">
        <v>975</v>
      </c>
      <c r="AA71" s="24">
        <v>15.20025</v>
      </c>
      <c r="AB71" s="48">
        <f t="shared" si="36"/>
        <v>15.659042290603916</v>
      </c>
      <c r="AC71" s="48">
        <v>16.128813559322033</v>
      </c>
      <c r="AD71" s="48">
        <f t="shared" si="37"/>
        <v>16.612677966101696</v>
      </c>
      <c r="AE71" s="68"/>
      <c r="AF71" s="30">
        <v>925</v>
      </c>
      <c r="AG71" s="24">
        <v>17.242</v>
      </c>
      <c r="AH71" s="36">
        <f>AI71/1.07</f>
        <v>17.51683035007128</v>
      </c>
      <c r="AI71" s="36">
        <v>18.74300847457627</v>
      </c>
      <c r="AJ71" s="36">
        <f>AI71*1.07</f>
        <v>20.05501906779661</v>
      </c>
      <c r="AK71" s="68"/>
      <c r="AL71" s="30">
        <v>1550</v>
      </c>
      <c r="AM71" s="29">
        <v>28.892</v>
      </c>
      <c r="AN71" s="37">
        <f t="shared" si="24"/>
        <v>29.352526532551874</v>
      </c>
      <c r="AO71" s="37">
        <v>31.407203389830507</v>
      </c>
      <c r="AP71" s="37">
        <f t="shared" si="25"/>
        <v>33.60570762711865</v>
      </c>
      <c r="AQ71" s="73"/>
      <c r="AR71" s="11"/>
    </row>
    <row r="72" spans="2:3" ht="15.75" thickBot="1">
      <c r="B72" s="6" t="s">
        <v>61</v>
      </c>
      <c r="C72" s="6"/>
    </row>
    <row r="73" spans="2:42" ht="15.75" thickBot="1">
      <c r="B73" s="25" t="s">
        <v>1</v>
      </c>
      <c r="C73" s="25" t="s">
        <v>115</v>
      </c>
      <c r="D73" s="26" t="s">
        <v>114</v>
      </c>
      <c r="E73" s="26" t="s">
        <v>112</v>
      </c>
      <c r="F73" s="27" t="s">
        <v>113</v>
      </c>
      <c r="H73" s="8" t="s">
        <v>1</v>
      </c>
      <c r="I73" s="72" t="s">
        <v>115</v>
      </c>
      <c r="J73" s="9" t="s">
        <v>114</v>
      </c>
      <c r="K73" s="9" t="s">
        <v>112</v>
      </c>
      <c r="L73" s="22" t="s">
        <v>113</v>
      </c>
      <c r="N73" s="8" t="s">
        <v>1</v>
      </c>
      <c r="O73" s="72" t="s">
        <v>115</v>
      </c>
      <c r="P73" s="9" t="s">
        <v>114</v>
      </c>
      <c r="Q73" s="9" t="s">
        <v>112</v>
      </c>
      <c r="R73" s="22" t="s">
        <v>113</v>
      </c>
      <c r="T73" s="8" t="s">
        <v>1</v>
      </c>
      <c r="U73" s="72" t="s">
        <v>115</v>
      </c>
      <c r="V73" s="9" t="s">
        <v>114</v>
      </c>
      <c r="W73" s="9" t="s">
        <v>112</v>
      </c>
      <c r="X73" s="22" t="s">
        <v>113</v>
      </c>
      <c r="Z73" s="8" t="s">
        <v>1</v>
      </c>
      <c r="AA73" s="72" t="s">
        <v>115</v>
      </c>
      <c r="AB73" s="9" t="s">
        <v>114</v>
      </c>
      <c r="AC73" s="9" t="s">
        <v>112</v>
      </c>
      <c r="AD73" s="22" t="s">
        <v>113</v>
      </c>
      <c r="AF73" s="8" t="s">
        <v>1</v>
      </c>
      <c r="AG73" s="72" t="s">
        <v>115</v>
      </c>
      <c r="AH73" s="9" t="s">
        <v>114</v>
      </c>
      <c r="AI73" s="9" t="s">
        <v>112</v>
      </c>
      <c r="AJ73" s="22" t="s">
        <v>113</v>
      </c>
      <c r="AL73" s="25" t="s">
        <v>1</v>
      </c>
      <c r="AM73" s="72" t="s">
        <v>115</v>
      </c>
      <c r="AN73" s="26" t="s">
        <v>114</v>
      </c>
      <c r="AO73" s="26" t="s">
        <v>112</v>
      </c>
      <c r="AP73" s="27" t="s">
        <v>113</v>
      </c>
    </row>
    <row r="74" spans="2:44" ht="15.75" thickBot="1">
      <c r="B74" s="92" t="s">
        <v>51</v>
      </c>
      <c r="C74" s="93"/>
      <c r="D74" s="97"/>
      <c r="E74" s="95"/>
      <c r="F74" s="96"/>
      <c r="H74" s="32">
        <v>1163</v>
      </c>
      <c r="I74" s="29">
        <v>33.87819</v>
      </c>
      <c r="J74" s="37">
        <f aca="true" t="shared" si="44" ref="J74:J79">K74/1.09</f>
        <v>33.88089721660706</v>
      </c>
      <c r="K74" s="37">
        <v>36.930177966101695</v>
      </c>
      <c r="L74" s="37">
        <f aca="true" t="shared" si="45" ref="L74:L79">K74*1.09</f>
        <v>40.25389398305085</v>
      </c>
      <c r="M74" s="68"/>
      <c r="N74" s="28">
        <v>1030</v>
      </c>
      <c r="O74" s="69">
        <v>21.545061929595832</v>
      </c>
      <c r="P74" s="50">
        <f>Q74/1.04</f>
        <v>21.545061929595832</v>
      </c>
      <c r="Q74" s="50">
        <v>22.406864406779665</v>
      </c>
      <c r="R74" s="50">
        <f>Q74*1.04</f>
        <v>23.303138983050854</v>
      </c>
      <c r="T74" s="28">
        <v>1250</v>
      </c>
      <c r="U74" s="69">
        <v>32.482480443285525</v>
      </c>
      <c r="V74" s="37">
        <f>W74/1.04</f>
        <v>32.482480443285525</v>
      </c>
      <c r="W74" s="37">
        <v>33.78177966101695</v>
      </c>
      <c r="X74" s="37">
        <f>W74*1.04</f>
        <v>35.133050847457625</v>
      </c>
      <c r="Z74" s="61">
        <v>1550</v>
      </c>
      <c r="AA74" s="71">
        <v>119.00594850065188</v>
      </c>
      <c r="AB74" s="45">
        <f>AC74/1.04</f>
        <v>119.00594850065188</v>
      </c>
      <c r="AC74" s="45">
        <v>123.76618644067796</v>
      </c>
      <c r="AD74" s="45">
        <f>AC74*1.04</f>
        <v>128.71683389830508</v>
      </c>
      <c r="AF74" s="32">
        <v>1053</v>
      </c>
      <c r="AG74" s="29">
        <v>55.96207627118644</v>
      </c>
      <c r="AH74" s="50">
        <f>AI74/1.04</f>
        <v>55.96207627118644</v>
      </c>
      <c r="AI74" s="50">
        <v>58.2005593220339</v>
      </c>
      <c r="AJ74" s="50">
        <f>AI74*1.04</f>
        <v>60.52858169491525</v>
      </c>
      <c r="AL74" s="30">
        <v>1325</v>
      </c>
      <c r="AM74" s="86">
        <v>83.36</v>
      </c>
      <c r="AN74" s="36">
        <f>AO74/1.04</f>
        <v>83.36049543676661</v>
      </c>
      <c r="AO74" s="36">
        <v>86.69491525423729</v>
      </c>
      <c r="AP74" s="36">
        <f>AO74*1.04</f>
        <v>90.16271186440679</v>
      </c>
      <c r="AR74" s="11"/>
    </row>
    <row r="75" spans="2:44" ht="15">
      <c r="B75" s="32">
        <v>1475</v>
      </c>
      <c r="C75" s="29">
        <v>27.494</v>
      </c>
      <c r="D75" s="37">
        <f aca="true" t="shared" si="46" ref="D75:D80">E75/1.07</f>
        <v>27.932242990654203</v>
      </c>
      <c r="E75" s="37">
        <v>29.8875</v>
      </c>
      <c r="F75" s="37">
        <f aca="true" t="shared" si="47" ref="F75:F80">E75*1.07</f>
        <v>31.979625000000002</v>
      </c>
      <c r="H75" s="30">
        <v>1198</v>
      </c>
      <c r="I75" s="29">
        <v>34.89774</v>
      </c>
      <c r="J75" s="37">
        <f t="shared" si="44"/>
        <v>34.900528689161874</v>
      </c>
      <c r="K75" s="37">
        <v>38.04157627118644</v>
      </c>
      <c r="L75" s="37">
        <f t="shared" si="45"/>
        <v>41.46531813559323</v>
      </c>
      <c r="M75" s="68"/>
      <c r="N75" s="23">
        <v>1150</v>
      </c>
      <c r="O75" s="69">
        <v>24.055166232073013</v>
      </c>
      <c r="P75" s="50">
        <f aca="true" t="shared" si="48" ref="P75:P84">Q75/1.04</f>
        <v>24.055166232073013</v>
      </c>
      <c r="Q75" s="50">
        <v>25.017372881355936</v>
      </c>
      <c r="R75" s="50">
        <f aca="true" t="shared" si="49" ref="R75:R84">Q75*1.04</f>
        <v>26.018067796610175</v>
      </c>
      <c r="T75" s="23">
        <v>1280</v>
      </c>
      <c r="U75" s="69">
        <v>33.26205997392438</v>
      </c>
      <c r="V75" s="37">
        <f aca="true" t="shared" si="50" ref="V75:V85">W75/1.04</f>
        <v>33.26205997392438</v>
      </c>
      <c r="W75" s="37">
        <v>34.592542372881354</v>
      </c>
      <c r="X75" s="37">
        <f aca="true" t="shared" si="51" ref="X75:X85">W75*1.04</f>
        <v>35.97624406779661</v>
      </c>
      <c r="Z75" s="103" t="s">
        <v>39</v>
      </c>
      <c r="AA75" s="104"/>
      <c r="AB75" s="89"/>
      <c r="AC75" s="90"/>
      <c r="AD75" s="91"/>
      <c r="AF75" s="30">
        <v>1054</v>
      </c>
      <c r="AG75" s="29">
        <v>56.015221642764025</v>
      </c>
      <c r="AH75" s="50">
        <f aca="true" t="shared" si="52" ref="AH75:AH104">AI75/1.04</f>
        <v>56.015221642764025</v>
      </c>
      <c r="AI75" s="50">
        <v>58.25583050847459</v>
      </c>
      <c r="AJ75" s="50">
        <f aca="true" t="shared" si="53" ref="AJ75:AJ103">AI75*1.04</f>
        <v>60.58606372881357</v>
      </c>
      <c r="AL75" s="87" t="s">
        <v>23</v>
      </c>
      <c r="AM75" s="88"/>
      <c r="AN75" s="89"/>
      <c r="AO75" s="90"/>
      <c r="AP75" s="91"/>
      <c r="AR75" s="11"/>
    </row>
    <row r="76" spans="2:44" ht="15">
      <c r="B76" s="30">
        <v>1500</v>
      </c>
      <c r="C76" s="29">
        <v>27.96</v>
      </c>
      <c r="D76" s="37">
        <f t="shared" si="46"/>
        <v>28.40567083795343</v>
      </c>
      <c r="E76" s="37">
        <v>30.394067796610173</v>
      </c>
      <c r="F76" s="37">
        <f t="shared" si="47"/>
        <v>32.521652542372884</v>
      </c>
      <c r="G76" s="7"/>
      <c r="H76" s="30">
        <v>1220</v>
      </c>
      <c r="I76" s="29">
        <v>35.5386</v>
      </c>
      <c r="J76" s="37">
        <f t="shared" si="44"/>
        <v>35.54143990048204</v>
      </c>
      <c r="K76" s="37">
        <v>38.74016949152543</v>
      </c>
      <c r="L76" s="37">
        <f t="shared" si="45"/>
        <v>42.22678474576272</v>
      </c>
      <c r="M76" s="68"/>
      <c r="N76" s="23">
        <v>1220</v>
      </c>
      <c r="O76" s="69">
        <v>25.519393741851374</v>
      </c>
      <c r="P76" s="50">
        <f t="shared" si="48"/>
        <v>25.519393741851374</v>
      </c>
      <c r="Q76" s="50">
        <v>26.54016949152543</v>
      </c>
      <c r="R76" s="50">
        <f t="shared" si="49"/>
        <v>27.60177627118645</v>
      </c>
      <c r="T76" s="23">
        <v>1325</v>
      </c>
      <c r="U76" s="69">
        <v>34.431429269882656</v>
      </c>
      <c r="V76" s="37">
        <f t="shared" si="50"/>
        <v>34.431429269882656</v>
      </c>
      <c r="W76" s="37">
        <v>35.80868644067797</v>
      </c>
      <c r="X76" s="37">
        <f t="shared" si="51"/>
        <v>37.24103389830508</v>
      </c>
      <c r="Z76" s="47">
        <v>1450</v>
      </c>
      <c r="AA76" s="59">
        <v>158.02069752281616</v>
      </c>
      <c r="AB76" s="36">
        <f>AC76/1.04</f>
        <v>158.02069752281616</v>
      </c>
      <c r="AC76" s="36">
        <v>164.34152542372883</v>
      </c>
      <c r="AD76" s="36">
        <f>AC76*1.04</f>
        <v>170.91518644067799</v>
      </c>
      <c r="AF76" s="30">
        <v>1115</v>
      </c>
      <c r="AG76" s="29">
        <v>59.2570893089961</v>
      </c>
      <c r="AH76" s="50">
        <f t="shared" si="52"/>
        <v>59.2570893089961</v>
      </c>
      <c r="AI76" s="50">
        <v>61.627372881355946</v>
      </c>
      <c r="AJ76" s="50">
        <f t="shared" si="53"/>
        <v>64.09246779661018</v>
      </c>
      <c r="AL76" s="30">
        <v>1226</v>
      </c>
      <c r="AM76" s="24">
        <v>86.82366362451108</v>
      </c>
      <c r="AN76" s="36">
        <f>AO76/1.04</f>
        <v>86.82366362451108</v>
      </c>
      <c r="AO76" s="36">
        <v>90.29661016949153</v>
      </c>
      <c r="AP76" s="36">
        <f>AO76*1.04</f>
        <v>93.90847457627119</v>
      </c>
      <c r="AR76" s="11"/>
    </row>
    <row r="77" spans="2:44" ht="15">
      <c r="B77" s="30">
        <v>1550</v>
      </c>
      <c r="C77" s="29">
        <v>28.892</v>
      </c>
      <c r="D77" s="37">
        <f t="shared" si="46"/>
        <v>29.352526532551874</v>
      </c>
      <c r="E77" s="37">
        <v>31.407203389830507</v>
      </c>
      <c r="F77" s="37">
        <f t="shared" si="47"/>
        <v>33.60570762711865</v>
      </c>
      <c r="G77" s="7"/>
      <c r="H77" s="30">
        <v>1403</v>
      </c>
      <c r="I77" s="29">
        <v>40.86939</v>
      </c>
      <c r="J77" s="37">
        <f t="shared" si="44"/>
        <v>40.872655885554344</v>
      </c>
      <c r="K77" s="37">
        <v>44.551194915254236</v>
      </c>
      <c r="L77" s="37">
        <f t="shared" si="45"/>
        <v>48.56080245762712</v>
      </c>
      <c r="M77" s="68"/>
      <c r="N77" s="23">
        <v>1250</v>
      </c>
      <c r="O77" s="69">
        <v>26.14691981747067</v>
      </c>
      <c r="P77" s="50">
        <f t="shared" si="48"/>
        <v>26.14691981747067</v>
      </c>
      <c r="Q77" s="50">
        <v>27.1927966101695</v>
      </c>
      <c r="R77" s="50">
        <f t="shared" si="49"/>
        <v>28.28050847457628</v>
      </c>
      <c r="T77" s="47">
        <v>1375</v>
      </c>
      <c r="U77" s="71">
        <v>35.73072848761409</v>
      </c>
      <c r="V77" s="37">
        <f t="shared" si="50"/>
        <v>35.73072848761409</v>
      </c>
      <c r="W77" s="37">
        <v>37.15995762711865</v>
      </c>
      <c r="X77" s="37">
        <f t="shared" si="51"/>
        <v>38.6463559322034</v>
      </c>
      <c r="Z77" s="47">
        <v>1650</v>
      </c>
      <c r="AA77" s="59">
        <v>179.81665580182533</v>
      </c>
      <c r="AB77" s="36">
        <f>AC77/1.04</f>
        <v>179.81665580182533</v>
      </c>
      <c r="AC77" s="36">
        <v>187.00932203389834</v>
      </c>
      <c r="AD77" s="36">
        <f>AC77*1.04</f>
        <v>194.4896949152543</v>
      </c>
      <c r="AF77" s="30">
        <v>1150</v>
      </c>
      <c r="AG77" s="29">
        <v>61.11717731421121</v>
      </c>
      <c r="AH77" s="50">
        <f t="shared" si="52"/>
        <v>61.11717731421121</v>
      </c>
      <c r="AI77" s="50">
        <v>63.56186440677966</v>
      </c>
      <c r="AJ77" s="50">
        <f t="shared" si="53"/>
        <v>66.10433898305085</v>
      </c>
      <c r="AL77" s="30">
        <v>1420</v>
      </c>
      <c r="AM77" s="24">
        <v>100.59485006518906</v>
      </c>
      <c r="AN77" s="36">
        <f>AO77/1.04</f>
        <v>100.59485006518906</v>
      </c>
      <c r="AO77" s="36">
        <v>104.61864406779662</v>
      </c>
      <c r="AP77" s="36">
        <f>AO77*1.04</f>
        <v>108.8033898305085</v>
      </c>
      <c r="AR77" s="11"/>
    </row>
    <row r="78" spans="2:44" ht="15">
      <c r="B78" s="30">
        <v>1600</v>
      </c>
      <c r="C78" s="29">
        <v>29.824</v>
      </c>
      <c r="D78" s="37">
        <f t="shared" si="46"/>
        <v>30.29938222715032</v>
      </c>
      <c r="E78" s="37">
        <v>32.42033898305085</v>
      </c>
      <c r="F78" s="37">
        <f t="shared" si="47"/>
        <v>34.68976271186441</v>
      </c>
      <c r="G78" s="7"/>
      <c r="H78" s="30">
        <v>1450</v>
      </c>
      <c r="I78" s="29">
        <v>42.2385</v>
      </c>
      <c r="J78" s="37">
        <f t="shared" si="44"/>
        <v>42.241875291556525</v>
      </c>
      <c r="K78" s="37">
        <v>46.04364406779661</v>
      </c>
      <c r="L78" s="37">
        <f t="shared" si="45"/>
        <v>50.18757203389831</v>
      </c>
      <c r="M78" s="68"/>
      <c r="N78" s="23">
        <v>1280</v>
      </c>
      <c r="O78" s="69">
        <v>26.774445893089965</v>
      </c>
      <c r="P78" s="50">
        <f t="shared" si="48"/>
        <v>26.774445893089965</v>
      </c>
      <c r="Q78" s="50">
        <v>27.845423728813564</v>
      </c>
      <c r="R78" s="50">
        <f t="shared" si="49"/>
        <v>28.959240677966108</v>
      </c>
      <c r="T78" s="47">
        <v>1400</v>
      </c>
      <c r="U78" s="71">
        <v>36.380378096479795</v>
      </c>
      <c r="V78" s="37">
        <f t="shared" si="50"/>
        <v>36.380378096479795</v>
      </c>
      <c r="W78" s="37">
        <v>37.835593220338986</v>
      </c>
      <c r="X78" s="37">
        <f t="shared" si="51"/>
        <v>39.34901694915255</v>
      </c>
      <c r="Z78" s="47">
        <v>1735</v>
      </c>
      <c r="AA78" s="59">
        <v>189.07993807040418</v>
      </c>
      <c r="AB78" s="36">
        <f>AC78/1.04</f>
        <v>189.07993807040418</v>
      </c>
      <c r="AC78" s="36">
        <v>196.64313559322036</v>
      </c>
      <c r="AD78" s="36">
        <f>AC78*1.04</f>
        <v>204.5088610169492</v>
      </c>
      <c r="AF78" s="30">
        <v>1180</v>
      </c>
      <c r="AG78" s="29">
        <v>62.711538461538474</v>
      </c>
      <c r="AH78" s="50">
        <f t="shared" si="52"/>
        <v>62.711538461538474</v>
      </c>
      <c r="AI78" s="50">
        <v>65.22000000000001</v>
      </c>
      <c r="AJ78" s="50">
        <f t="shared" si="53"/>
        <v>67.82880000000002</v>
      </c>
      <c r="AL78" s="30">
        <v>1443</v>
      </c>
      <c r="AM78" s="24">
        <v>102.22457627118645</v>
      </c>
      <c r="AN78" s="36">
        <f>AO78/1.04</f>
        <v>102.22457627118645</v>
      </c>
      <c r="AO78" s="36">
        <v>106.31355932203391</v>
      </c>
      <c r="AP78" s="36">
        <f>AO78*1.04</f>
        <v>110.56610169491528</v>
      </c>
      <c r="AR78" s="11"/>
    </row>
    <row r="79" spans="2:44" ht="15">
      <c r="B79" s="30">
        <v>1650</v>
      </c>
      <c r="C79" s="29">
        <v>30.756</v>
      </c>
      <c r="D79" s="37">
        <f t="shared" si="46"/>
        <v>31.246237921748772</v>
      </c>
      <c r="E79" s="37">
        <v>33.43347457627119</v>
      </c>
      <c r="F79" s="37">
        <f t="shared" si="47"/>
        <v>35.773817796610174</v>
      </c>
      <c r="G79" s="7"/>
      <c r="H79" s="30">
        <v>1650</v>
      </c>
      <c r="I79" s="29">
        <v>48.0645</v>
      </c>
      <c r="J79" s="37">
        <f t="shared" si="44"/>
        <v>48.06834084901259</v>
      </c>
      <c r="K79" s="37">
        <v>52.39449152542373</v>
      </c>
      <c r="L79" s="37">
        <f t="shared" si="45"/>
        <v>57.10999576271187</v>
      </c>
      <c r="M79" s="68"/>
      <c r="N79" s="23">
        <v>1300</v>
      </c>
      <c r="O79" s="69">
        <v>27.192796610169495</v>
      </c>
      <c r="P79" s="50">
        <f t="shared" si="48"/>
        <v>27.192796610169495</v>
      </c>
      <c r="Q79" s="50">
        <v>28.280508474576276</v>
      </c>
      <c r="R79" s="50">
        <f t="shared" si="49"/>
        <v>29.41172881355933</v>
      </c>
      <c r="T79" s="47">
        <v>1425</v>
      </c>
      <c r="U79" s="71">
        <v>37.030027705345496</v>
      </c>
      <c r="V79" s="37">
        <f t="shared" si="50"/>
        <v>37.030027705345496</v>
      </c>
      <c r="W79" s="37">
        <v>38.51122881355932</v>
      </c>
      <c r="X79" s="37">
        <f t="shared" si="51"/>
        <v>40.05167796610169</v>
      </c>
      <c r="Z79" s="47">
        <v>1950</v>
      </c>
      <c r="AA79" s="59">
        <v>212.510593220339</v>
      </c>
      <c r="AB79" s="36">
        <f>AC79/1.04</f>
        <v>212.510593220339</v>
      </c>
      <c r="AC79" s="36">
        <v>221.01101694915255</v>
      </c>
      <c r="AD79" s="36">
        <f>AC79*1.04</f>
        <v>229.85145762711866</v>
      </c>
      <c r="AF79" s="30">
        <v>1190</v>
      </c>
      <c r="AG79" s="29">
        <v>63.242992177314214</v>
      </c>
      <c r="AH79" s="50">
        <f t="shared" si="52"/>
        <v>63.242992177314214</v>
      </c>
      <c r="AI79" s="50">
        <v>65.77271186440679</v>
      </c>
      <c r="AJ79" s="50">
        <f t="shared" si="53"/>
        <v>68.40362033898306</v>
      </c>
      <c r="AL79" s="30">
        <v>1580</v>
      </c>
      <c r="AM79" s="24">
        <v>111.92144719687091</v>
      </c>
      <c r="AN79" s="36">
        <f>AO79/1.04</f>
        <v>111.92144719687091</v>
      </c>
      <c r="AO79" s="36">
        <v>116.39830508474576</v>
      </c>
      <c r="AP79" s="36">
        <f>AO79*1.04</f>
        <v>121.0542372881356</v>
      </c>
      <c r="AR79" s="11"/>
    </row>
    <row r="80" spans="2:44" ht="15.75" thickBot="1">
      <c r="B80" s="34">
        <v>1775</v>
      </c>
      <c r="C80" s="70">
        <v>33.086</v>
      </c>
      <c r="D80" s="37">
        <f t="shared" si="46"/>
        <v>33.61337715824489</v>
      </c>
      <c r="E80" s="37">
        <v>35.96631355932203</v>
      </c>
      <c r="F80" s="37">
        <f t="shared" si="47"/>
        <v>38.48395550847458</v>
      </c>
      <c r="G80" s="7"/>
      <c r="H80" s="103" t="s">
        <v>37</v>
      </c>
      <c r="I80" s="104"/>
      <c r="J80" s="114"/>
      <c r="K80" s="115"/>
      <c r="L80" s="116"/>
      <c r="N80" s="23">
        <v>1320</v>
      </c>
      <c r="O80" s="69">
        <v>27.61114732724902</v>
      </c>
      <c r="P80" s="50">
        <f t="shared" si="48"/>
        <v>27.61114732724902</v>
      </c>
      <c r="Q80" s="50">
        <v>28.715593220338985</v>
      </c>
      <c r="R80" s="50">
        <f t="shared" si="49"/>
        <v>29.864216949152546</v>
      </c>
      <c r="T80" s="23">
        <v>1450</v>
      </c>
      <c r="U80" s="69">
        <v>37.67967731421121</v>
      </c>
      <c r="V80" s="37">
        <f t="shared" si="50"/>
        <v>37.67967731421121</v>
      </c>
      <c r="W80" s="37">
        <v>39.18686440677966</v>
      </c>
      <c r="X80" s="37">
        <f t="shared" si="51"/>
        <v>40.75433898305085</v>
      </c>
      <c r="Z80" s="105" t="s">
        <v>44</v>
      </c>
      <c r="AA80" s="106"/>
      <c r="AB80" s="107"/>
      <c r="AC80" s="90"/>
      <c r="AD80" s="91"/>
      <c r="AF80" s="30">
        <v>1195</v>
      </c>
      <c r="AG80" s="29">
        <v>63.50871903520209</v>
      </c>
      <c r="AH80" s="50">
        <f t="shared" si="52"/>
        <v>63.50871903520209</v>
      </c>
      <c r="AI80" s="50">
        <v>66.04906779661017</v>
      </c>
      <c r="AJ80" s="50">
        <f t="shared" si="53"/>
        <v>68.69103050847458</v>
      </c>
      <c r="AL80" s="87" t="s">
        <v>25</v>
      </c>
      <c r="AM80" s="88"/>
      <c r="AN80" s="120"/>
      <c r="AO80" s="90"/>
      <c r="AP80" s="91"/>
      <c r="AR80" s="11"/>
    </row>
    <row r="81" spans="2:44" ht="15.75" thickBot="1">
      <c r="B81" s="92" t="s">
        <v>10</v>
      </c>
      <c r="C81" s="93"/>
      <c r="D81" s="97"/>
      <c r="E81" s="95"/>
      <c r="F81" s="96"/>
      <c r="H81" s="30">
        <v>975</v>
      </c>
      <c r="I81" s="24">
        <v>45.25423728813559</v>
      </c>
      <c r="J81" s="36">
        <f aca="true" t="shared" si="54" ref="J81:J86">K81/1.04</f>
        <v>45.25423728813559</v>
      </c>
      <c r="K81" s="36">
        <v>47.06440677966102</v>
      </c>
      <c r="L81" s="36">
        <f aca="true" t="shared" si="55" ref="L81:L86">K81*1.04</f>
        <v>48.946983050847464</v>
      </c>
      <c r="N81" s="23">
        <v>1348</v>
      </c>
      <c r="O81" s="69">
        <v>28.196838331160368</v>
      </c>
      <c r="P81" s="50">
        <f t="shared" si="48"/>
        <v>28.196838331160368</v>
      </c>
      <c r="Q81" s="50">
        <v>29.324711864406783</v>
      </c>
      <c r="R81" s="50">
        <f t="shared" si="49"/>
        <v>30.497700338983055</v>
      </c>
      <c r="T81" s="23">
        <v>1475</v>
      </c>
      <c r="U81" s="69">
        <v>38.32932692307693</v>
      </c>
      <c r="V81" s="37">
        <f t="shared" si="50"/>
        <v>38.32932692307693</v>
      </c>
      <c r="W81" s="37">
        <v>39.862500000000004</v>
      </c>
      <c r="X81" s="37">
        <f t="shared" si="51"/>
        <v>41.45700000000001</v>
      </c>
      <c r="Z81" s="103" t="s">
        <v>45</v>
      </c>
      <c r="AA81" s="104"/>
      <c r="AB81" s="89"/>
      <c r="AC81" s="90"/>
      <c r="AD81" s="91"/>
      <c r="AF81" s="30">
        <v>1210</v>
      </c>
      <c r="AG81" s="29">
        <v>64.30589960886572</v>
      </c>
      <c r="AH81" s="50">
        <f t="shared" si="52"/>
        <v>64.30589960886572</v>
      </c>
      <c r="AI81" s="50">
        <v>66.87813559322035</v>
      </c>
      <c r="AJ81" s="50">
        <f t="shared" si="53"/>
        <v>69.55326101694916</v>
      </c>
      <c r="AL81" s="30">
        <v>1703</v>
      </c>
      <c r="AM81" s="24">
        <v>149.4458930899609</v>
      </c>
      <c r="AN81" s="36">
        <f>AO81/1.04</f>
        <v>149.4458930899609</v>
      </c>
      <c r="AO81" s="36">
        <v>155.42372881355934</v>
      </c>
      <c r="AP81" s="36">
        <f>AO81*1.04</f>
        <v>161.64067796610172</v>
      </c>
      <c r="AR81" s="11"/>
    </row>
    <row r="82" spans="2:44" ht="15">
      <c r="B82" s="32">
        <v>975</v>
      </c>
      <c r="C82" s="29">
        <v>20.66025</v>
      </c>
      <c r="D82" s="37">
        <v>22.425</v>
      </c>
      <c r="E82" s="37">
        <f>D82*1.06</f>
        <v>23.770500000000002</v>
      </c>
      <c r="F82" s="37">
        <f>E82*1.06</f>
        <v>25.196730000000002</v>
      </c>
      <c r="H82" s="30">
        <v>1090</v>
      </c>
      <c r="I82" s="24">
        <v>50.591916558018255</v>
      </c>
      <c r="J82" s="36">
        <f t="shared" si="54"/>
        <v>50.591916558018255</v>
      </c>
      <c r="K82" s="36">
        <v>52.61559322033899</v>
      </c>
      <c r="L82" s="36">
        <f t="shared" si="55"/>
        <v>54.72021694915255</v>
      </c>
      <c r="N82" s="23">
        <v>1400</v>
      </c>
      <c r="O82" s="69">
        <v>29.28455019556715</v>
      </c>
      <c r="P82" s="50">
        <f t="shared" si="48"/>
        <v>29.28455019556715</v>
      </c>
      <c r="Q82" s="50">
        <v>30.455932203389835</v>
      </c>
      <c r="R82" s="50">
        <f t="shared" si="49"/>
        <v>31.67416949152543</v>
      </c>
      <c r="T82" s="47">
        <v>1500</v>
      </c>
      <c r="U82" s="71">
        <v>38.978976531942635</v>
      </c>
      <c r="V82" s="37">
        <f t="shared" si="50"/>
        <v>38.978976531942635</v>
      </c>
      <c r="W82" s="37">
        <v>40.53813559322034</v>
      </c>
      <c r="X82" s="37">
        <f t="shared" si="51"/>
        <v>42.15966101694915</v>
      </c>
      <c r="Z82" s="47">
        <v>948</v>
      </c>
      <c r="AA82" s="59">
        <v>33.60332464146023</v>
      </c>
      <c r="AB82" s="59">
        <f>AC82/1.04</f>
        <v>33.60332464146023</v>
      </c>
      <c r="AC82" s="59">
        <v>34.947457627118645</v>
      </c>
      <c r="AD82" s="59">
        <f>AC82*1.04</f>
        <v>36.34535593220339</v>
      </c>
      <c r="AF82" s="30">
        <v>1220</v>
      </c>
      <c r="AG82" s="29">
        <v>64.83735332464147</v>
      </c>
      <c r="AH82" s="50">
        <f t="shared" si="52"/>
        <v>64.83735332464147</v>
      </c>
      <c r="AI82" s="50">
        <v>67.43084745762712</v>
      </c>
      <c r="AJ82" s="50">
        <f t="shared" si="53"/>
        <v>70.12808135593221</v>
      </c>
      <c r="AL82" s="30">
        <v>1250</v>
      </c>
      <c r="AM82" s="24">
        <v>109.72131681877445</v>
      </c>
      <c r="AN82" s="36">
        <f>AO82/1.04</f>
        <v>109.72131681877445</v>
      </c>
      <c r="AO82" s="36">
        <v>114.11016949152544</v>
      </c>
      <c r="AP82" s="36">
        <f>AO82*1.04</f>
        <v>118.67457627118647</v>
      </c>
      <c r="AR82" s="11"/>
    </row>
    <row r="83" spans="2:44" ht="15">
      <c r="B83" s="30">
        <v>1090</v>
      </c>
      <c r="C83" s="24">
        <v>23.0971</v>
      </c>
      <c r="D83" s="36">
        <v>25.070000000000004</v>
      </c>
      <c r="E83" s="37">
        <f aca="true" t="shared" si="56" ref="E83:F86">D83*1.06</f>
        <v>26.574200000000005</v>
      </c>
      <c r="F83" s="37">
        <f t="shared" si="56"/>
        <v>28.168652000000005</v>
      </c>
      <c r="G83" s="7"/>
      <c r="H83" s="30">
        <v>1220</v>
      </c>
      <c r="I83" s="24">
        <v>56.625814863102995</v>
      </c>
      <c r="J83" s="36">
        <f t="shared" si="54"/>
        <v>56.625814863102995</v>
      </c>
      <c r="K83" s="36">
        <v>58.89084745762712</v>
      </c>
      <c r="L83" s="36">
        <f t="shared" si="55"/>
        <v>61.246481355932204</v>
      </c>
      <c r="N83" s="23">
        <v>1450</v>
      </c>
      <c r="O83" s="69">
        <v>30.33042698826597</v>
      </c>
      <c r="P83" s="50">
        <f t="shared" si="48"/>
        <v>30.33042698826597</v>
      </c>
      <c r="Q83" s="50">
        <v>31.54364406779661</v>
      </c>
      <c r="R83" s="50">
        <f t="shared" si="49"/>
        <v>32.805389830508474</v>
      </c>
      <c r="T83" s="47">
        <v>1600</v>
      </c>
      <c r="U83" s="71">
        <v>41.57757496740548</v>
      </c>
      <c r="V83" s="37">
        <f t="shared" si="50"/>
        <v>41.57757496740548</v>
      </c>
      <c r="W83" s="37">
        <v>43.2406779661017</v>
      </c>
      <c r="X83" s="37">
        <f t="shared" si="51"/>
        <v>44.97030508474577</v>
      </c>
      <c r="Z83" s="47">
        <v>950</v>
      </c>
      <c r="AA83" s="59">
        <v>33.67421773142112</v>
      </c>
      <c r="AB83" s="59">
        <f>AC83/1.04</f>
        <v>33.67421773142112</v>
      </c>
      <c r="AC83" s="59">
        <v>35.02118644067797</v>
      </c>
      <c r="AD83" s="59">
        <f>AC83*1.04</f>
        <v>36.422033898305095</v>
      </c>
      <c r="AF83" s="30">
        <v>1225</v>
      </c>
      <c r="AG83" s="29">
        <v>65.10308018252934</v>
      </c>
      <c r="AH83" s="50">
        <f t="shared" si="52"/>
        <v>65.10308018252934</v>
      </c>
      <c r="AI83" s="50">
        <v>67.70720338983051</v>
      </c>
      <c r="AJ83" s="50">
        <f t="shared" si="53"/>
        <v>70.41549152542373</v>
      </c>
      <c r="AL83" s="87" t="s">
        <v>28</v>
      </c>
      <c r="AM83" s="88"/>
      <c r="AN83" s="89"/>
      <c r="AO83" s="90"/>
      <c r="AP83" s="91"/>
      <c r="AR83" s="11"/>
    </row>
    <row r="84" spans="2:44" ht="15">
      <c r="B84" s="30">
        <v>1120</v>
      </c>
      <c r="C84" s="24">
        <v>23.7328</v>
      </c>
      <c r="D84" s="36">
        <v>25.76</v>
      </c>
      <c r="E84" s="37">
        <f t="shared" si="56"/>
        <v>27.305600000000002</v>
      </c>
      <c r="F84" s="37">
        <f t="shared" si="56"/>
        <v>28.943936000000004</v>
      </c>
      <c r="G84" s="7"/>
      <c r="H84" s="23">
        <v>1250</v>
      </c>
      <c r="I84" s="58">
        <v>58.01825293350717</v>
      </c>
      <c r="J84" s="36">
        <f t="shared" si="54"/>
        <v>58.01825293350717</v>
      </c>
      <c r="K84" s="36">
        <v>60.33898305084746</v>
      </c>
      <c r="L84" s="36">
        <f t="shared" si="55"/>
        <v>62.75254237288136</v>
      </c>
      <c r="N84" s="23">
        <v>1775</v>
      </c>
      <c r="O84" s="69">
        <v>37.12862614080834</v>
      </c>
      <c r="P84" s="50">
        <f t="shared" si="48"/>
        <v>37.12862614080834</v>
      </c>
      <c r="Q84" s="50">
        <v>38.61377118644068</v>
      </c>
      <c r="R84" s="50">
        <f t="shared" si="49"/>
        <v>40.15832203389831</v>
      </c>
      <c r="T84" s="47">
        <v>1650</v>
      </c>
      <c r="U84" s="71">
        <v>42.87687418513689</v>
      </c>
      <c r="V84" s="37">
        <f t="shared" si="50"/>
        <v>42.87687418513689</v>
      </c>
      <c r="W84" s="37">
        <v>44.59194915254237</v>
      </c>
      <c r="X84" s="37">
        <f t="shared" si="51"/>
        <v>46.37562711864407</v>
      </c>
      <c r="Z84" s="47">
        <v>1083</v>
      </c>
      <c r="AA84" s="59">
        <v>38.388608213820085</v>
      </c>
      <c r="AB84" s="59">
        <f>AC84/1.04</f>
        <v>38.388608213820085</v>
      </c>
      <c r="AC84" s="59">
        <v>39.92415254237289</v>
      </c>
      <c r="AD84" s="59">
        <f>AC84*1.04</f>
        <v>41.521118644067805</v>
      </c>
      <c r="AF84" s="30">
        <v>1230</v>
      </c>
      <c r="AG84" s="29">
        <v>65.36880704041722</v>
      </c>
      <c r="AH84" s="50">
        <f t="shared" si="52"/>
        <v>65.36880704041722</v>
      </c>
      <c r="AI84" s="50">
        <v>67.98355932203391</v>
      </c>
      <c r="AJ84" s="50">
        <f t="shared" si="53"/>
        <v>70.70290169491527</v>
      </c>
      <c r="AL84" s="23">
        <v>1320</v>
      </c>
      <c r="AM84" s="82">
        <v>195.57</v>
      </c>
      <c r="AN84" s="36">
        <f>AO84/1.04</f>
        <v>195.5671447196871</v>
      </c>
      <c r="AO84" s="36">
        <v>203.38983050847457</v>
      </c>
      <c r="AP84" s="36">
        <f>AO84*1.04</f>
        <v>211.52542372881356</v>
      </c>
      <c r="AR84" s="11"/>
    </row>
    <row r="85" spans="2:44" ht="15">
      <c r="B85" s="30">
        <v>1250</v>
      </c>
      <c r="C85" s="24">
        <v>26.4875</v>
      </c>
      <c r="D85" s="36">
        <v>28.75</v>
      </c>
      <c r="E85" s="37">
        <f t="shared" si="56"/>
        <v>30.475</v>
      </c>
      <c r="F85" s="37">
        <f t="shared" si="56"/>
        <v>32.3035</v>
      </c>
      <c r="G85" s="7"/>
      <c r="H85" s="23">
        <v>1450</v>
      </c>
      <c r="I85" s="58">
        <v>67.30117340286832</v>
      </c>
      <c r="J85" s="36">
        <f t="shared" si="54"/>
        <v>67.30117340286832</v>
      </c>
      <c r="K85" s="36">
        <v>69.99322033898305</v>
      </c>
      <c r="L85" s="36">
        <f t="shared" si="55"/>
        <v>72.79294915254238</v>
      </c>
      <c r="N85" s="103" t="s">
        <v>55</v>
      </c>
      <c r="O85" s="104"/>
      <c r="P85" s="114"/>
      <c r="Q85" s="115"/>
      <c r="R85" s="116"/>
      <c r="T85" s="47">
        <v>1775</v>
      </c>
      <c r="U85" s="71">
        <v>46.125122229465454</v>
      </c>
      <c r="V85" s="37">
        <f t="shared" si="50"/>
        <v>46.125122229465454</v>
      </c>
      <c r="W85" s="37">
        <v>47.97012711864407</v>
      </c>
      <c r="X85" s="37">
        <f t="shared" si="51"/>
        <v>49.888932203389835</v>
      </c>
      <c r="Z85" s="23">
        <v>1485</v>
      </c>
      <c r="AA85" s="58">
        <v>52.638119295958276</v>
      </c>
      <c r="AB85" s="59">
        <f>AC85/1.04</f>
        <v>52.638119295958276</v>
      </c>
      <c r="AC85" s="59">
        <v>54.74364406779661</v>
      </c>
      <c r="AD85" s="59">
        <f>AC85*1.04</f>
        <v>56.933389830508474</v>
      </c>
      <c r="AF85" s="30">
        <v>1235</v>
      </c>
      <c r="AG85" s="29">
        <v>65.6345338983051</v>
      </c>
      <c r="AH85" s="50">
        <f t="shared" si="52"/>
        <v>65.6345338983051</v>
      </c>
      <c r="AI85" s="50">
        <v>68.2599152542373</v>
      </c>
      <c r="AJ85" s="50">
        <f t="shared" si="53"/>
        <v>70.99031186440679</v>
      </c>
      <c r="AL85" s="87" t="s">
        <v>29</v>
      </c>
      <c r="AM85" s="88"/>
      <c r="AN85" s="89"/>
      <c r="AO85" s="90"/>
      <c r="AP85" s="91"/>
      <c r="AR85" s="11"/>
    </row>
    <row r="86" spans="2:44" ht="15.75" thickBot="1">
      <c r="B86" s="34">
        <v>1525</v>
      </c>
      <c r="C86" s="74">
        <v>32.314750000000004</v>
      </c>
      <c r="D86" s="38">
        <v>35.075</v>
      </c>
      <c r="E86" s="37">
        <f t="shared" si="56"/>
        <v>37.179500000000004</v>
      </c>
      <c r="F86" s="37">
        <f t="shared" si="56"/>
        <v>39.410270000000004</v>
      </c>
      <c r="G86" s="7"/>
      <c r="H86" s="23">
        <v>1550</v>
      </c>
      <c r="I86" s="58">
        <v>71.9426336375489</v>
      </c>
      <c r="J86" s="36">
        <f t="shared" si="54"/>
        <v>71.9426336375489</v>
      </c>
      <c r="K86" s="36">
        <v>74.82033898305085</v>
      </c>
      <c r="L86" s="36">
        <f t="shared" si="55"/>
        <v>77.81315254237288</v>
      </c>
      <c r="N86" s="23">
        <v>715</v>
      </c>
      <c r="O86" s="81">
        <v>17.478813559322035</v>
      </c>
      <c r="P86" s="48">
        <f>Q86/1.04</f>
        <v>17.478813559322035</v>
      </c>
      <c r="Q86" s="48">
        <v>18.177966101694917</v>
      </c>
      <c r="R86" s="48">
        <f>Q86*1.04</f>
        <v>18.905084745762714</v>
      </c>
      <c r="T86" s="103" t="s">
        <v>24</v>
      </c>
      <c r="U86" s="104"/>
      <c r="V86" s="89"/>
      <c r="W86" s="90"/>
      <c r="X86" s="91"/>
      <c r="Z86" s="23">
        <v>1513</v>
      </c>
      <c r="AA86" s="58">
        <v>53.630622555410696</v>
      </c>
      <c r="AB86" s="59">
        <f>AC86/1.04</f>
        <v>53.630622555410696</v>
      </c>
      <c r="AC86" s="59">
        <v>55.77584745762712</v>
      </c>
      <c r="AD86" s="59">
        <f>AC86*1.04</f>
        <v>58.00688135593221</v>
      </c>
      <c r="AF86" s="30">
        <v>1250</v>
      </c>
      <c r="AG86" s="29">
        <v>66.4317144719687</v>
      </c>
      <c r="AH86" s="50">
        <f t="shared" si="52"/>
        <v>66.4317144719687</v>
      </c>
      <c r="AI86" s="50">
        <v>69.08898305084746</v>
      </c>
      <c r="AJ86" s="50">
        <f t="shared" si="53"/>
        <v>71.85254237288136</v>
      </c>
      <c r="AL86" s="23">
        <v>1250</v>
      </c>
      <c r="AM86" s="82">
        <v>244.46</v>
      </c>
      <c r="AN86" s="36">
        <f>AO86/1.04</f>
        <v>244.45893089960887</v>
      </c>
      <c r="AO86" s="36">
        <v>254.23728813559325</v>
      </c>
      <c r="AP86" s="36">
        <f>AO86*1.04</f>
        <v>264.40677966101697</v>
      </c>
      <c r="AR86" s="11"/>
    </row>
    <row r="87" spans="2:44" ht="15.75" thickBot="1">
      <c r="B87" s="92" t="s">
        <v>19</v>
      </c>
      <c r="C87" s="93"/>
      <c r="D87" s="97"/>
      <c r="E87" s="95"/>
      <c r="F87" s="96"/>
      <c r="H87" s="87" t="s">
        <v>43</v>
      </c>
      <c r="I87" s="88"/>
      <c r="J87" s="89"/>
      <c r="K87" s="90"/>
      <c r="L87" s="91"/>
      <c r="N87" s="23">
        <v>820</v>
      </c>
      <c r="O87" s="81">
        <v>20.04563233376793</v>
      </c>
      <c r="P87" s="48">
        <f>Q87/1.04</f>
        <v>20.04563233376793</v>
      </c>
      <c r="Q87" s="48">
        <v>20.847457627118647</v>
      </c>
      <c r="R87" s="48">
        <f>Q87*1.04</f>
        <v>21.681355932203395</v>
      </c>
      <c r="T87" s="47">
        <v>1250</v>
      </c>
      <c r="U87" s="59">
        <v>36.48956975228162</v>
      </c>
      <c r="V87" s="58">
        <f>W87/1.04</f>
        <v>36.48956975228162</v>
      </c>
      <c r="W87" s="58">
        <v>37.949152542372886</v>
      </c>
      <c r="X87" s="58">
        <f>W87*1.04</f>
        <v>39.4671186440678</v>
      </c>
      <c r="Z87" s="87" t="s">
        <v>50</v>
      </c>
      <c r="AA87" s="88"/>
      <c r="AB87" s="89"/>
      <c r="AC87" s="90"/>
      <c r="AD87" s="91"/>
      <c r="AF87" s="30">
        <v>1270</v>
      </c>
      <c r="AG87" s="29">
        <v>67.4946219035202</v>
      </c>
      <c r="AH87" s="50">
        <f t="shared" si="52"/>
        <v>67.4946219035202</v>
      </c>
      <c r="AI87" s="50">
        <v>70.19440677966101</v>
      </c>
      <c r="AJ87" s="50">
        <f t="shared" si="53"/>
        <v>73.00218305084745</v>
      </c>
      <c r="AL87" s="126" t="s">
        <v>62</v>
      </c>
      <c r="AM87" s="127"/>
      <c r="AN87" s="127"/>
      <c r="AO87" s="115"/>
      <c r="AP87" s="116"/>
      <c r="AR87" s="11"/>
    </row>
    <row r="88" spans="2:44" ht="15">
      <c r="B88" s="28">
        <v>887</v>
      </c>
      <c r="C88" s="69">
        <v>21.04851</v>
      </c>
      <c r="D88" s="37">
        <v>21.346675991443146</v>
      </c>
      <c r="E88" s="37">
        <f>D88*1.03</f>
        <v>21.987076271186442</v>
      </c>
      <c r="F88" s="37">
        <f>E88*1.05</f>
        <v>23.086430084745764</v>
      </c>
      <c r="H88" s="30">
        <v>1303</v>
      </c>
      <c r="I88" s="24">
        <v>65.69726</v>
      </c>
      <c r="J88" s="36">
        <f>K88/1.07</f>
        <v>66.3264771107239</v>
      </c>
      <c r="K88" s="36">
        <v>70.96933050847457</v>
      </c>
      <c r="L88" s="36">
        <f>K88*1.07</f>
        <v>75.9371836440678</v>
      </c>
      <c r="M88" s="68"/>
      <c r="N88" s="23">
        <v>944</v>
      </c>
      <c r="O88" s="81">
        <v>23.101368970013038</v>
      </c>
      <c r="P88" s="48">
        <f>Q88/1.04</f>
        <v>23.101368970013038</v>
      </c>
      <c r="Q88" s="48">
        <v>24.02542372881356</v>
      </c>
      <c r="R88" s="48">
        <f>Q88*1.04</f>
        <v>24.986440677966105</v>
      </c>
      <c r="T88" s="47">
        <v>1525</v>
      </c>
      <c r="U88" s="59">
        <v>44.52411994784876</v>
      </c>
      <c r="V88" s="58">
        <f>W88/1.04</f>
        <v>44.52411994784876</v>
      </c>
      <c r="W88" s="58">
        <v>46.30508474576271</v>
      </c>
      <c r="X88" s="58">
        <f>W88*1.04</f>
        <v>48.15728813559322</v>
      </c>
      <c r="Z88" s="47">
        <v>414</v>
      </c>
      <c r="AA88" s="59">
        <v>32.67601043024772</v>
      </c>
      <c r="AB88" s="48">
        <f>AC88/1.04</f>
        <v>32.67601043024772</v>
      </c>
      <c r="AC88" s="48">
        <v>33.98305084745763</v>
      </c>
      <c r="AD88" s="48">
        <f>AC88*1.05</f>
        <v>35.68220338983052</v>
      </c>
      <c r="AF88" s="30">
        <v>1275</v>
      </c>
      <c r="AG88" s="29">
        <v>67.76034876140808</v>
      </c>
      <c r="AH88" s="50">
        <f t="shared" si="52"/>
        <v>67.76034876140808</v>
      </c>
      <c r="AI88" s="50">
        <v>70.47076271186441</v>
      </c>
      <c r="AJ88" s="50">
        <f t="shared" si="53"/>
        <v>73.28959322033899</v>
      </c>
      <c r="AL88" s="64">
        <v>527</v>
      </c>
      <c r="AM88" s="64"/>
      <c r="AN88" s="65"/>
      <c r="AO88" s="65"/>
      <c r="AP88" s="65"/>
      <c r="AR88" s="11"/>
    </row>
    <row r="89" spans="2:44" ht="15">
      <c r="B89" s="23">
        <v>937</v>
      </c>
      <c r="C89" s="58">
        <v>22.235010000000003</v>
      </c>
      <c r="D89" s="36">
        <v>22.549983544512095</v>
      </c>
      <c r="E89" s="37">
        <f aca="true" t="shared" si="57" ref="E89:E96">D89*1.03</f>
        <v>23.22648305084746</v>
      </c>
      <c r="F89" s="37">
        <f aca="true" t="shared" si="58" ref="F89:F96">E89*1.05</f>
        <v>24.387807203389833</v>
      </c>
      <c r="G89" s="7"/>
      <c r="H89" s="30">
        <v>1450</v>
      </c>
      <c r="I89" s="24">
        <v>73.109</v>
      </c>
      <c r="J89" s="36">
        <f>K89/1.07</f>
        <v>73.80920323142722</v>
      </c>
      <c r="K89" s="36">
        <v>78.97584745762713</v>
      </c>
      <c r="L89" s="36">
        <f>K89*1.07</f>
        <v>84.50415677966103</v>
      </c>
      <c r="M89" s="68"/>
      <c r="N89" s="87" t="s">
        <v>58</v>
      </c>
      <c r="O89" s="88"/>
      <c r="P89" s="89"/>
      <c r="Q89" s="90"/>
      <c r="R89" s="91"/>
      <c r="T89" s="103" t="s">
        <v>26</v>
      </c>
      <c r="U89" s="104"/>
      <c r="V89" s="89"/>
      <c r="W89" s="90"/>
      <c r="X89" s="91"/>
      <c r="Z89" s="47">
        <v>610</v>
      </c>
      <c r="AA89" s="59">
        <v>34.10202086049544</v>
      </c>
      <c r="AB89" s="48">
        <f>AC89/1.04</f>
        <v>34.10202086049544</v>
      </c>
      <c r="AC89" s="48">
        <v>35.46610169491526</v>
      </c>
      <c r="AD89" s="48">
        <f>AC89*1.05</f>
        <v>37.239406779661024</v>
      </c>
      <c r="AF89" s="30">
        <v>1305</v>
      </c>
      <c r="AG89" s="29">
        <v>69.35470990873533</v>
      </c>
      <c r="AH89" s="50">
        <f t="shared" si="52"/>
        <v>69.35470990873533</v>
      </c>
      <c r="AI89" s="50">
        <v>72.12889830508475</v>
      </c>
      <c r="AJ89" s="50">
        <f t="shared" si="53"/>
        <v>75.01405423728814</v>
      </c>
      <c r="AL89" s="64">
        <v>687</v>
      </c>
      <c r="AM89" s="64"/>
      <c r="AN89" s="65"/>
      <c r="AO89" s="65"/>
      <c r="AP89" s="65"/>
      <c r="AR89" s="11"/>
    </row>
    <row r="90" spans="2:44" ht="15">
      <c r="B90" s="23">
        <v>987</v>
      </c>
      <c r="C90" s="58">
        <v>23.42151</v>
      </c>
      <c r="D90" s="36">
        <v>23.753291097581045</v>
      </c>
      <c r="E90" s="37">
        <f t="shared" si="57"/>
        <v>24.465889830508477</v>
      </c>
      <c r="F90" s="37">
        <f t="shared" si="58"/>
        <v>25.689184322033903</v>
      </c>
      <c r="G90" s="7"/>
      <c r="H90" s="30">
        <v>1650</v>
      </c>
      <c r="I90" s="24">
        <v>83.193</v>
      </c>
      <c r="J90" s="36">
        <f>K90/1.07</f>
        <v>83.98978298748615</v>
      </c>
      <c r="K90" s="36">
        <v>89.86906779661018</v>
      </c>
      <c r="L90" s="36">
        <f>K90*1.07</f>
        <v>96.1599025423729</v>
      </c>
      <c r="M90" s="68"/>
      <c r="N90" s="23">
        <v>750</v>
      </c>
      <c r="O90" s="58">
        <v>19.489488265971318</v>
      </c>
      <c r="P90" s="48">
        <f>Q90/1.04</f>
        <v>19.489488265971318</v>
      </c>
      <c r="Q90" s="48">
        <v>20.26906779661017</v>
      </c>
      <c r="R90" s="48">
        <f>Q90*1.04</f>
        <v>21.079830508474576</v>
      </c>
      <c r="T90" s="47">
        <v>887</v>
      </c>
      <c r="U90" s="59">
        <v>40.30963983050848</v>
      </c>
      <c r="V90" s="59">
        <f>W90/1.04</f>
        <v>40.30963983050848</v>
      </c>
      <c r="W90" s="59">
        <v>41.92202542372882</v>
      </c>
      <c r="X90" s="59">
        <f>W90*1.04</f>
        <v>43.59890644067797</v>
      </c>
      <c r="Z90" s="30">
        <v>1888</v>
      </c>
      <c r="AA90" s="24">
        <v>83.60000000000001</v>
      </c>
      <c r="AB90" s="48">
        <f>AC90/1.04</f>
        <v>83.60000000000001</v>
      </c>
      <c r="AC90" s="48">
        <v>86.94400000000002</v>
      </c>
      <c r="AD90" s="48">
        <f>AC90*1.05</f>
        <v>91.29120000000002</v>
      </c>
      <c r="AF90" s="30">
        <v>1370</v>
      </c>
      <c r="AG90" s="29">
        <v>72.80915906127771</v>
      </c>
      <c r="AH90" s="50">
        <f t="shared" si="52"/>
        <v>72.80915906127771</v>
      </c>
      <c r="AI90" s="50">
        <v>75.72152542372882</v>
      </c>
      <c r="AJ90" s="50">
        <f t="shared" si="53"/>
        <v>78.75038644067797</v>
      </c>
      <c r="AL90" s="64">
        <v>996</v>
      </c>
      <c r="AM90" s="64"/>
      <c r="AN90" s="65"/>
      <c r="AO90" s="65"/>
      <c r="AP90" s="65"/>
      <c r="AR90" s="11"/>
    </row>
    <row r="91" spans="2:44" ht="15">
      <c r="B91" s="23">
        <v>1037</v>
      </c>
      <c r="C91" s="58">
        <v>24.60801</v>
      </c>
      <c r="D91" s="36">
        <v>24.95659865064999</v>
      </c>
      <c r="E91" s="37">
        <f t="shared" si="57"/>
        <v>25.70529661016949</v>
      </c>
      <c r="F91" s="37">
        <f t="shared" si="58"/>
        <v>26.990561440677965</v>
      </c>
      <c r="G91" s="7"/>
      <c r="H91" s="30">
        <v>1735</v>
      </c>
      <c r="I91" s="24">
        <v>87.4787</v>
      </c>
      <c r="J91" s="36">
        <f>K91/1.07</f>
        <v>88.31652938381119</v>
      </c>
      <c r="K91" s="36">
        <v>94.49868644067797</v>
      </c>
      <c r="L91" s="36">
        <f>K91*1.07</f>
        <v>101.11359449152543</v>
      </c>
      <c r="M91" s="68"/>
      <c r="N91" s="23">
        <v>775</v>
      </c>
      <c r="O91" s="58">
        <v>20.139137874837026</v>
      </c>
      <c r="P91" s="48">
        <f aca="true" t="shared" si="59" ref="P91:P106">Q91/1.04</f>
        <v>20.139137874837026</v>
      </c>
      <c r="Q91" s="48">
        <v>20.944703389830508</v>
      </c>
      <c r="R91" s="48">
        <f aca="true" t="shared" si="60" ref="R91:R106">Q91*1.04</f>
        <v>21.78249152542373</v>
      </c>
      <c r="T91" s="47">
        <v>937</v>
      </c>
      <c r="U91" s="59">
        <v>42.58188559322034</v>
      </c>
      <c r="V91" s="59">
        <f>W91/1.04</f>
        <v>42.58188559322034</v>
      </c>
      <c r="W91" s="59">
        <v>44.28516101694916</v>
      </c>
      <c r="X91" s="59">
        <f>W91*1.04</f>
        <v>46.05656745762713</v>
      </c>
      <c r="Z91" s="87" t="s">
        <v>52</v>
      </c>
      <c r="AA91" s="88"/>
      <c r="AB91" s="89"/>
      <c r="AC91" s="90"/>
      <c r="AD91" s="91"/>
      <c r="AF91" s="30">
        <v>1390</v>
      </c>
      <c r="AG91" s="29">
        <v>73.8720664928292</v>
      </c>
      <c r="AH91" s="50">
        <f t="shared" si="52"/>
        <v>73.8720664928292</v>
      </c>
      <c r="AI91" s="50">
        <v>76.82694915254238</v>
      </c>
      <c r="AJ91" s="50">
        <f t="shared" si="53"/>
        <v>79.90002711864408</v>
      </c>
      <c r="AL91" s="64">
        <v>1057</v>
      </c>
      <c r="AM91" s="64"/>
      <c r="AN91" s="65"/>
      <c r="AO91" s="65"/>
      <c r="AP91" s="65"/>
      <c r="AR91" s="11"/>
    </row>
    <row r="92" spans="2:44" ht="15">
      <c r="B92" s="23">
        <v>1045</v>
      </c>
      <c r="C92" s="58">
        <v>24.79785</v>
      </c>
      <c r="D92" s="36">
        <v>25.149127859141025</v>
      </c>
      <c r="E92" s="37">
        <f t="shared" si="57"/>
        <v>25.903601694915256</v>
      </c>
      <c r="F92" s="37">
        <f t="shared" si="58"/>
        <v>27.19878177966102</v>
      </c>
      <c r="G92" s="7"/>
      <c r="H92" s="30">
        <v>1950</v>
      </c>
      <c r="I92" s="24">
        <v>98.319</v>
      </c>
      <c r="J92" s="36">
        <f>K92/1.07</f>
        <v>99.26065262157451</v>
      </c>
      <c r="K92" s="36">
        <v>106.20889830508473</v>
      </c>
      <c r="L92" s="36">
        <f>K92*1.07</f>
        <v>113.64352118644067</v>
      </c>
      <c r="M92" s="68"/>
      <c r="N92" s="23">
        <v>845</v>
      </c>
      <c r="O92" s="58">
        <v>21.958156779661017</v>
      </c>
      <c r="P92" s="48">
        <f t="shared" si="59"/>
        <v>21.958156779661017</v>
      </c>
      <c r="Q92" s="48">
        <v>22.83648305084746</v>
      </c>
      <c r="R92" s="48">
        <f t="shared" si="60"/>
        <v>23.749942372881357</v>
      </c>
      <c r="T92" s="47">
        <v>987</v>
      </c>
      <c r="U92" s="59">
        <v>44.8541313559322</v>
      </c>
      <c r="V92" s="59">
        <f>W92/1.04</f>
        <v>44.8541313559322</v>
      </c>
      <c r="W92" s="59">
        <v>46.648296610169496</v>
      </c>
      <c r="X92" s="59">
        <f>W92*1.04</f>
        <v>48.51422847457628</v>
      </c>
      <c r="Z92" s="30">
        <v>450</v>
      </c>
      <c r="AA92" s="24">
        <v>33.61310299869622</v>
      </c>
      <c r="AB92" s="48">
        <f>AC92/1.04</f>
        <v>33.61310299869622</v>
      </c>
      <c r="AC92" s="48">
        <v>34.95762711864407</v>
      </c>
      <c r="AD92" s="48">
        <f>AC92*1.04</f>
        <v>36.355932203389834</v>
      </c>
      <c r="AF92" s="30">
        <v>1413</v>
      </c>
      <c r="AG92" s="29">
        <v>75.09441003911344</v>
      </c>
      <c r="AH92" s="50">
        <f t="shared" si="52"/>
        <v>75.09441003911344</v>
      </c>
      <c r="AI92" s="50">
        <v>78.09818644067798</v>
      </c>
      <c r="AJ92" s="50">
        <f t="shared" si="53"/>
        <v>81.2221138983051</v>
      </c>
      <c r="AL92" s="128" t="s">
        <v>64</v>
      </c>
      <c r="AM92" s="129"/>
      <c r="AN92" s="129"/>
      <c r="AO92" s="115"/>
      <c r="AP92" s="116"/>
      <c r="AR92" s="11"/>
    </row>
    <row r="93" spans="2:44" ht="15">
      <c r="B93" s="23">
        <v>1120</v>
      </c>
      <c r="C93" s="58">
        <v>26.5776</v>
      </c>
      <c r="D93" s="36">
        <v>26.954089188744444</v>
      </c>
      <c r="E93" s="37">
        <f t="shared" si="57"/>
        <v>27.76271186440678</v>
      </c>
      <c r="F93" s="37">
        <f t="shared" si="58"/>
        <v>29.15084745762712</v>
      </c>
      <c r="G93" s="7"/>
      <c r="H93" s="105" t="s">
        <v>47</v>
      </c>
      <c r="I93" s="106"/>
      <c r="J93" s="125"/>
      <c r="K93" s="115"/>
      <c r="L93" s="116"/>
      <c r="N93" s="23">
        <v>900</v>
      </c>
      <c r="O93" s="58">
        <v>23.38738591916558</v>
      </c>
      <c r="P93" s="48">
        <f t="shared" si="59"/>
        <v>23.38738591916558</v>
      </c>
      <c r="Q93" s="48">
        <v>24.322881355932203</v>
      </c>
      <c r="R93" s="48">
        <f t="shared" si="60"/>
        <v>25.295796610169493</v>
      </c>
      <c r="T93" s="47">
        <v>1037</v>
      </c>
      <c r="U93" s="59">
        <v>47.12637711864407</v>
      </c>
      <c r="V93" s="59">
        <f>W93/1.04</f>
        <v>47.12637711864407</v>
      </c>
      <c r="W93" s="59">
        <v>49.01143220338984</v>
      </c>
      <c r="X93" s="59">
        <f>W93*1.04</f>
        <v>50.97188949152543</v>
      </c>
      <c r="Z93" s="30">
        <v>559</v>
      </c>
      <c r="AA93" s="24">
        <v>37.5651890482399</v>
      </c>
      <c r="AB93" s="48">
        <f aca="true" t="shared" si="61" ref="AB93:AB106">AC93/1.04</f>
        <v>37.5651890482399</v>
      </c>
      <c r="AC93" s="48">
        <v>39.067796610169495</v>
      </c>
      <c r="AD93" s="48">
        <f aca="true" t="shared" si="62" ref="AD93:AD106">AC93*1.04</f>
        <v>40.630508474576274</v>
      </c>
      <c r="AF93" s="30">
        <v>1430</v>
      </c>
      <c r="AG93" s="29">
        <v>75.9978813559322</v>
      </c>
      <c r="AH93" s="50">
        <f t="shared" si="52"/>
        <v>75.9978813559322</v>
      </c>
      <c r="AI93" s="50">
        <v>79.03779661016948</v>
      </c>
      <c r="AJ93" s="50">
        <f t="shared" si="53"/>
        <v>82.19930847457626</v>
      </c>
      <c r="AL93" s="130" t="s">
        <v>65</v>
      </c>
      <c r="AM93" s="131"/>
      <c r="AN93" s="131"/>
      <c r="AO93" s="115"/>
      <c r="AP93" s="116"/>
      <c r="AR93" s="11"/>
    </row>
    <row r="94" spans="2:44" ht="15">
      <c r="B94" s="23">
        <v>1320</v>
      </c>
      <c r="C94" s="58">
        <v>31.323600000000003</v>
      </c>
      <c r="D94" s="36">
        <v>31.76731940102024</v>
      </c>
      <c r="E94" s="37">
        <f t="shared" si="57"/>
        <v>32.72033898305085</v>
      </c>
      <c r="F94" s="37">
        <f t="shared" si="58"/>
        <v>34.35635593220339</v>
      </c>
      <c r="G94" s="7"/>
      <c r="H94" s="103" t="s">
        <v>49</v>
      </c>
      <c r="I94" s="104"/>
      <c r="J94" s="114"/>
      <c r="K94" s="115"/>
      <c r="L94" s="116"/>
      <c r="N94" s="23">
        <v>950</v>
      </c>
      <c r="O94" s="58">
        <v>24.686685136897</v>
      </c>
      <c r="P94" s="48">
        <f t="shared" si="59"/>
        <v>24.686685136897</v>
      </c>
      <c r="Q94" s="48">
        <v>25.674152542372884</v>
      </c>
      <c r="R94" s="48">
        <f t="shared" si="60"/>
        <v>26.7011186440678</v>
      </c>
      <c r="T94" s="103" t="s">
        <v>30</v>
      </c>
      <c r="U94" s="104"/>
      <c r="V94" s="89"/>
      <c r="W94" s="90"/>
      <c r="X94" s="91"/>
      <c r="Z94" s="30">
        <v>610</v>
      </c>
      <c r="AA94" s="24">
        <v>38.86897001303782</v>
      </c>
      <c r="AB94" s="48">
        <f t="shared" si="61"/>
        <v>38.86897001303782</v>
      </c>
      <c r="AC94" s="48">
        <v>40.42372881355933</v>
      </c>
      <c r="AD94" s="48">
        <f t="shared" si="62"/>
        <v>42.040677966101704</v>
      </c>
      <c r="AF94" s="30">
        <v>1463</v>
      </c>
      <c r="AG94" s="29">
        <v>77.75167861799217</v>
      </c>
      <c r="AH94" s="50">
        <f t="shared" si="52"/>
        <v>77.75167861799217</v>
      </c>
      <c r="AI94" s="50">
        <v>80.86174576271186</v>
      </c>
      <c r="AJ94" s="50">
        <f t="shared" si="53"/>
        <v>84.09621559322034</v>
      </c>
      <c r="AL94" s="42" t="s">
        <v>66</v>
      </c>
      <c r="AM94" s="59">
        <v>375.34967911798583</v>
      </c>
      <c r="AN94" s="60">
        <f>AO94/1.03</f>
        <v>375.34967911798583</v>
      </c>
      <c r="AO94" s="60">
        <v>386.6101694915254</v>
      </c>
      <c r="AP94" s="60">
        <f>AO94*1.03</f>
        <v>398.2084745762712</v>
      </c>
      <c r="AR94" s="11"/>
    </row>
    <row r="95" spans="2:44" ht="15">
      <c r="B95" s="23">
        <v>1400</v>
      </c>
      <c r="C95" s="58">
        <v>33.222</v>
      </c>
      <c r="D95" s="36">
        <v>33.69261148593056</v>
      </c>
      <c r="E95" s="37">
        <f t="shared" si="57"/>
        <v>34.70338983050848</v>
      </c>
      <c r="F95" s="37">
        <f t="shared" si="58"/>
        <v>36.4385593220339</v>
      </c>
      <c r="G95" s="7"/>
      <c r="H95" s="30">
        <v>713</v>
      </c>
      <c r="I95" s="24">
        <v>14.91420306388527</v>
      </c>
      <c r="J95" s="36">
        <f>K95/1.04</f>
        <v>14.91420306388527</v>
      </c>
      <c r="K95" s="36">
        <v>15.51077118644068</v>
      </c>
      <c r="L95" s="36">
        <f>K95*1.04</f>
        <v>16.131202033898308</v>
      </c>
      <c r="N95" s="23">
        <v>1022</v>
      </c>
      <c r="O95" s="58">
        <v>26.55767601043025</v>
      </c>
      <c r="P95" s="48">
        <f t="shared" si="59"/>
        <v>26.55767601043025</v>
      </c>
      <c r="Q95" s="48">
        <v>27.61998305084746</v>
      </c>
      <c r="R95" s="48">
        <f t="shared" si="60"/>
        <v>28.724782372881357</v>
      </c>
      <c r="T95" s="47">
        <v>1180</v>
      </c>
      <c r="U95" s="59">
        <v>59.57692307692308</v>
      </c>
      <c r="V95" s="36">
        <f>W95/1.04</f>
        <v>59.57692307692308</v>
      </c>
      <c r="W95" s="36">
        <v>61.96000000000001</v>
      </c>
      <c r="X95" s="36">
        <f>W95*1.04</f>
        <v>64.43840000000002</v>
      </c>
      <c r="Z95" s="30">
        <v>680</v>
      </c>
      <c r="AA95" s="24">
        <v>36.13885267275098</v>
      </c>
      <c r="AB95" s="48">
        <f t="shared" si="61"/>
        <v>36.13885267275098</v>
      </c>
      <c r="AC95" s="48">
        <v>37.584406779661016</v>
      </c>
      <c r="AD95" s="48">
        <f t="shared" si="62"/>
        <v>39.087783050847456</v>
      </c>
      <c r="AF95" s="30">
        <v>1600</v>
      </c>
      <c r="AG95" s="29">
        <v>85.03259452411996</v>
      </c>
      <c r="AH95" s="50">
        <f t="shared" si="52"/>
        <v>85.03259452411996</v>
      </c>
      <c r="AI95" s="50">
        <v>88.43389830508475</v>
      </c>
      <c r="AJ95" s="50">
        <f t="shared" si="53"/>
        <v>91.97125423728815</v>
      </c>
      <c r="AL95" s="42" t="s">
        <v>67</v>
      </c>
      <c r="AM95" s="59">
        <v>499.83544512094784</v>
      </c>
      <c r="AN95" s="60">
        <f aca="true" t="shared" si="63" ref="AN95:AN106">AO95/1.03</f>
        <v>499.83544512094784</v>
      </c>
      <c r="AO95" s="60">
        <v>514.8305084745763</v>
      </c>
      <c r="AP95" s="60">
        <f aca="true" t="shared" si="64" ref="AP95:AP106">AO95*1.03</f>
        <v>530.2754237288136</v>
      </c>
      <c r="AR95" s="11"/>
    </row>
    <row r="96" spans="2:44" ht="15.75" thickBot="1">
      <c r="B96" s="39">
        <v>1600</v>
      </c>
      <c r="C96" s="75">
        <v>37.968</v>
      </c>
      <c r="D96" s="38">
        <v>38.505841698206346</v>
      </c>
      <c r="E96" s="37">
        <f t="shared" si="57"/>
        <v>39.66101694915254</v>
      </c>
      <c r="F96" s="37">
        <f t="shared" si="58"/>
        <v>41.644067796610166</v>
      </c>
      <c r="G96" s="7"/>
      <c r="H96" s="30">
        <v>715</v>
      </c>
      <c r="I96" s="24">
        <v>14.956038135593225</v>
      </c>
      <c r="J96" s="36">
        <f aca="true" t="shared" si="65" ref="J96:J106">K96/1.04</f>
        <v>14.956038135593225</v>
      </c>
      <c r="K96" s="36">
        <v>15.554279661016954</v>
      </c>
      <c r="L96" s="36">
        <f aca="true" t="shared" si="66" ref="L96:L106">K96*1.04</f>
        <v>16.176450847457634</v>
      </c>
      <c r="N96" s="23">
        <v>1025</v>
      </c>
      <c r="O96" s="58">
        <v>26.635633963494133</v>
      </c>
      <c r="P96" s="48">
        <f t="shared" si="59"/>
        <v>26.635633963494133</v>
      </c>
      <c r="Q96" s="48">
        <v>27.7010593220339</v>
      </c>
      <c r="R96" s="48">
        <f t="shared" si="60"/>
        <v>28.809101694915256</v>
      </c>
      <c r="T96" s="47">
        <v>1280</v>
      </c>
      <c r="U96" s="59">
        <v>64.625814863103</v>
      </c>
      <c r="V96" s="36">
        <f>W96/1.04</f>
        <v>64.625814863103</v>
      </c>
      <c r="W96" s="36">
        <v>67.21084745762712</v>
      </c>
      <c r="X96" s="36">
        <f>W96*1.04</f>
        <v>69.89928135593222</v>
      </c>
      <c r="Z96" s="30">
        <v>695</v>
      </c>
      <c r="AA96" s="24">
        <v>36.9360332464146</v>
      </c>
      <c r="AB96" s="48">
        <f t="shared" si="61"/>
        <v>36.9360332464146</v>
      </c>
      <c r="AC96" s="48">
        <v>38.41347457627119</v>
      </c>
      <c r="AD96" s="48">
        <f t="shared" si="62"/>
        <v>39.95001355932204</v>
      </c>
      <c r="AF96" s="30">
        <v>1630</v>
      </c>
      <c r="AG96" s="29">
        <v>86.62695567144719</v>
      </c>
      <c r="AH96" s="50">
        <f t="shared" si="52"/>
        <v>86.62695567144719</v>
      </c>
      <c r="AI96" s="50">
        <v>90.09203389830508</v>
      </c>
      <c r="AJ96" s="50">
        <f t="shared" si="53"/>
        <v>93.69571525423729</v>
      </c>
      <c r="AL96" s="42" t="s">
        <v>68</v>
      </c>
      <c r="AM96" s="59">
        <v>624.8971532005925</v>
      </c>
      <c r="AN96" s="60">
        <f t="shared" si="63"/>
        <v>624.8971532005925</v>
      </c>
      <c r="AO96" s="60">
        <v>643.6440677966102</v>
      </c>
      <c r="AP96" s="60">
        <f t="shared" si="64"/>
        <v>662.9533898305085</v>
      </c>
      <c r="AR96" s="11"/>
    </row>
    <row r="97" spans="2:44" ht="15.75" thickBot="1">
      <c r="B97" s="92" t="s">
        <v>27</v>
      </c>
      <c r="C97" s="93"/>
      <c r="D97" s="97"/>
      <c r="E97" s="95"/>
      <c r="F97" s="96"/>
      <c r="H97" s="47">
        <v>750</v>
      </c>
      <c r="I97" s="59">
        <v>15.688151890482398</v>
      </c>
      <c r="J97" s="36">
        <f t="shared" si="65"/>
        <v>15.688151890482398</v>
      </c>
      <c r="K97" s="36">
        <v>16.315677966101696</v>
      </c>
      <c r="L97" s="36">
        <f t="shared" si="66"/>
        <v>16.968305084745765</v>
      </c>
      <c r="N97" s="47">
        <v>1045</v>
      </c>
      <c r="O97" s="59">
        <v>27.155353650586704</v>
      </c>
      <c r="P97" s="48">
        <f t="shared" si="59"/>
        <v>27.155353650586704</v>
      </c>
      <c r="Q97" s="48">
        <v>28.241567796610173</v>
      </c>
      <c r="R97" s="48">
        <f t="shared" si="60"/>
        <v>29.371230508474582</v>
      </c>
      <c r="T97" s="47">
        <v>1320</v>
      </c>
      <c r="U97" s="59">
        <v>66.64537157757498</v>
      </c>
      <c r="V97" s="36">
        <f>W97/1.04</f>
        <v>66.64537157757498</v>
      </c>
      <c r="W97" s="36">
        <v>69.31118644067797</v>
      </c>
      <c r="X97" s="36">
        <f>W97*1.04</f>
        <v>72.0836338983051</v>
      </c>
      <c r="Z97" s="30">
        <v>698</v>
      </c>
      <c r="AA97" s="24">
        <v>37.09546936114732</v>
      </c>
      <c r="AB97" s="48">
        <f t="shared" si="61"/>
        <v>37.09546936114732</v>
      </c>
      <c r="AC97" s="48">
        <v>38.57928813559322</v>
      </c>
      <c r="AD97" s="48">
        <f t="shared" si="62"/>
        <v>40.12245966101695</v>
      </c>
      <c r="AF97" s="30">
        <v>1690</v>
      </c>
      <c r="AG97" s="29">
        <v>89.81567796610169</v>
      </c>
      <c r="AH97" s="50">
        <f t="shared" si="52"/>
        <v>89.81567796610169</v>
      </c>
      <c r="AI97" s="50">
        <v>93.40830508474576</v>
      </c>
      <c r="AJ97" s="50">
        <f t="shared" si="53"/>
        <v>97.1446372881356</v>
      </c>
      <c r="AL97" s="42" t="s">
        <v>69</v>
      </c>
      <c r="AM97" s="59">
        <v>752.4271844660194</v>
      </c>
      <c r="AN97" s="60">
        <f t="shared" si="63"/>
        <v>752.4271844660194</v>
      </c>
      <c r="AO97" s="60">
        <v>775</v>
      </c>
      <c r="AP97" s="60">
        <f t="shared" si="64"/>
        <v>798.25</v>
      </c>
      <c r="AR97" s="11"/>
    </row>
    <row r="98" spans="2:44" ht="15">
      <c r="B98" s="32">
        <v>1000</v>
      </c>
      <c r="C98" s="29">
        <v>31.36</v>
      </c>
      <c r="D98" s="37">
        <f aca="true" t="shared" si="67" ref="D98:D103">E98/1.055</f>
        <v>33.552895814924895</v>
      </c>
      <c r="E98" s="37">
        <v>35.398305084745765</v>
      </c>
      <c r="F98" s="37">
        <f aca="true" t="shared" si="68" ref="F98:F103">E98*1.055</f>
        <v>37.34521186440678</v>
      </c>
      <c r="H98" s="47">
        <v>833</v>
      </c>
      <c r="I98" s="59">
        <v>17.424307366362452</v>
      </c>
      <c r="J98" s="36">
        <f t="shared" si="65"/>
        <v>17.424307366362452</v>
      </c>
      <c r="K98" s="36">
        <v>18.121279661016953</v>
      </c>
      <c r="L98" s="36">
        <f t="shared" si="66"/>
        <v>18.84613084745763</v>
      </c>
      <c r="N98" s="23">
        <v>1125</v>
      </c>
      <c r="O98" s="58">
        <v>29.234232398956976</v>
      </c>
      <c r="P98" s="48">
        <f t="shared" si="59"/>
        <v>29.234232398956976</v>
      </c>
      <c r="Q98" s="48">
        <v>30.403601694915256</v>
      </c>
      <c r="R98" s="48">
        <f t="shared" si="60"/>
        <v>31.61974576271187</v>
      </c>
      <c r="T98" s="47">
        <v>1600</v>
      </c>
      <c r="U98" s="59">
        <v>80.78226857887874</v>
      </c>
      <c r="V98" s="36">
        <f>W98/1.04</f>
        <v>80.78226857887874</v>
      </c>
      <c r="W98" s="36">
        <v>84.0135593220339</v>
      </c>
      <c r="X98" s="36">
        <f>W98*1.04</f>
        <v>87.37410169491525</v>
      </c>
      <c r="Z98" s="30">
        <v>737</v>
      </c>
      <c r="AA98" s="24">
        <v>39.168138852672755</v>
      </c>
      <c r="AB98" s="48">
        <f t="shared" si="61"/>
        <v>39.168138852672755</v>
      </c>
      <c r="AC98" s="48">
        <v>40.734864406779664</v>
      </c>
      <c r="AD98" s="48">
        <f t="shared" si="62"/>
        <v>42.36425898305085</v>
      </c>
      <c r="AF98" s="30">
        <v>1703</v>
      </c>
      <c r="AG98" s="29">
        <v>90.50656779661017</v>
      </c>
      <c r="AH98" s="50">
        <f t="shared" si="52"/>
        <v>90.50656779661017</v>
      </c>
      <c r="AI98" s="50">
        <v>94.12683050847458</v>
      </c>
      <c r="AJ98" s="50">
        <f t="shared" si="53"/>
        <v>97.89190372881357</v>
      </c>
      <c r="AL98" s="42" t="s">
        <v>70</v>
      </c>
      <c r="AM98" s="59">
        <v>375.34967911798583</v>
      </c>
      <c r="AN98" s="60">
        <f t="shared" si="63"/>
        <v>375.34967911798583</v>
      </c>
      <c r="AO98" s="60">
        <v>386.6101694915254</v>
      </c>
      <c r="AP98" s="60">
        <f t="shared" si="64"/>
        <v>398.2084745762712</v>
      </c>
      <c r="AR98" s="11"/>
    </row>
    <row r="99" spans="2:44" ht="15">
      <c r="B99" s="30">
        <v>1103</v>
      </c>
      <c r="C99" s="29">
        <v>34.59008</v>
      </c>
      <c r="D99" s="37">
        <f t="shared" si="67"/>
        <v>37.008844083862165</v>
      </c>
      <c r="E99" s="37">
        <v>39.04433050847458</v>
      </c>
      <c r="F99" s="37">
        <f t="shared" si="68"/>
        <v>41.19176868644068</v>
      </c>
      <c r="G99" s="7"/>
      <c r="H99" s="47">
        <v>850</v>
      </c>
      <c r="I99" s="59">
        <v>17.779905475880053</v>
      </c>
      <c r="J99" s="36">
        <f t="shared" si="65"/>
        <v>17.779905475880053</v>
      </c>
      <c r="K99" s="36">
        <v>18.491101694915255</v>
      </c>
      <c r="L99" s="36">
        <f t="shared" si="66"/>
        <v>19.230745762711866</v>
      </c>
      <c r="N99" s="23">
        <v>1150</v>
      </c>
      <c r="O99" s="58">
        <v>29.88388200782268</v>
      </c>
      <c r="P99" s="48">
        <f t="shared" si="59"/>
        <v>29.88388200782268</v>
      </c>
      <c r="Q99" s="48">
        <v>31.07923728813559</v>
      </c>
      <c r="R99" s="48">
        <f t="shared" si="60"/>
        <v>32.322406779661016</v>
      </c>
      <c r="T99" s="103" t="s">
        <v>33</v>
      </c>
      <c r="U99" s="104"/>
      <c r="V99" s="89"/>
      <c r="W99" s="90"/>
      <c r="X99" s="91"/>
      <c r="Z99" s="30">
        <v>742</v>
      </c>
      <c r="AA99" s="24">
        <v>39.433865710560625</v>
      </c>
      <c r="AB99" s="48">
        <f t="shared" si="61"/>
        <v>39.433865710560625</v>
      </c>
      <c r="AC99" s="48">
        <v>41.01122033898305</v>
      </c>
      <c r="AD99" s="48">
        <f t="shared" si="62"/>
        <v>42.651669152542375</v>
      </c>
      <c r="AF99" s="30">
        <v>1750</v>
      </c>
      <c r="AG99" s="29">
        <v>93.0044002607562</v>
      </c>
      <c r="AH99" s="50">
        <f t="shared" si="52"/>
        <v>93.0044002607562</v>
      </c>
      <c r="AI99" s="50">
        <v>96.72457627118645</v>
      </c>
      <c r="AJ99" s="50">
        <f t="shared" si="53"/>
        <v>100.59355932203391</v>
      </c>
      <c r="AL99" s="42" t="s">
        <v>71</v>
      </c>
      <c r="AM99" s="59">
        <v>499.83544512094784</v>
      </c>
      <c r="AN99" s="60">
        <f t="shared" si="63"/>
        <v>499.83544512094784</v>
      </c>
      <c r="AO99" s="60">
        <v>514.8305084745763</v>
      </c>
      <c r="AP99" s="60">
        <f t="shared" si="64"/>
        <v>530.2754237288136</v>
      </c>
      <c r="AR99" s="11"/>
    </row>
    <row r="100" spans="2:44" ht="15">
      <c r="B100" s="30">
        <v>1180</v>
      </c>
      <c r="C100" s="29">
        <v>37.004799999999996</v>
      </c>
      <c r="D100" s="37">
        <f t="shared" si="67"/>
        <v>39.59241706161138</v>
      </c>
      <c r="E100" s="37">
        <v>41.77</v>
      </c>
      <c r="F100" s="37">
        <f t="shared" si="68"/>
        <v>44.06735</v>
      </c>
      <c r="G100" s="7"/>
      <c r="H100" s="23">
        <v>875</v>
      </c>
      <c r="I100" s="58">
        <v>18.302843872229463</v>
      </c>
      <c r="J100" s="36">
        <f t="shared" si="65"/>
        <v>18.302843872229463</v>
      </c>
      <c r="K100" s="36">
        <v>19.034957627118644</v>
      </c>
      <c r="L100" s="36">
        <f t="shared" si="66"/>
        <v>19.79635593220339</v>
      </c>
      <c r="N100" s="23">
        <v>1175</v>
      </c>
      <c r="O100" s="58">
        <v>30.5335316166884</v>
      </c>
      <c r="P100" s="48">
        <f t="shared" si="59"/>
        <v>30.5335316166884</v>
      </c>
      <c r="Q100" s="48">
        <v>31.754872881355936</v>
      </c>
      <c r="R100" s="48">
        <f t="shared" si="60"/>
        <v>33.02506779661017</v>
      </c>
      <c r="T100" s="47">
        <v>1103</v>
      </c>
      <c r="U100" s="59">
        <v>74.83430769230769</v>
      </c>
      <c r="V100" s="36">
        <f>W100/1.04</f>
        <v>74.83430769230769</v>
      </c>
      <c r="W100" s="36">
        <v>77.82768</v>
      </c>
      <c r="X100" s="36">
        <f>W100*1.04</f>
        <v>80.9407872</v>
      </c>
      <c r="Z100" s="30">
        <v>820</v>
      </c>
      <c r="AA100" s="24">
        <v>43.57920469361148</v>
      </c>
      <c r="AB100" s="48">
        <f t="shared" si="61"/>
        <v>43.57920469361148</v>
      </c>
      <c r="AC100" s="48">
        <v>45.32237288135594</v>
      </c>
      <c r="AD100" s="48">
        <f t="shared" si="62"/>
        <v>47.13526779661018</v>
      </c>
      <c r="AF100" s="30">
        <v>1760</v>
      </c>
      <c r="AG100" s="29">
        <v>93.53585397653194</v>
      </c>
      <c r="AH100" s="50">
        <f t="shared" si="52"/>
        <v>93.53585397653194</v>
      </c>
      <c r="AI100" s="50">
        <v>97.27728813559322</v>
      </c>
      <c r="AJ100" s="50">
        <f t="shared" si="53"/>
        <v>101.16837966101696</v>
      </c>
      <c r="AL100" s="42" t="s">
        <v>72</v>
      </c>
      <c r="AM100" s="59">
        <v>375.34967911798583</v>
      </c>
      <c r="AN100" s="60">
        <f t="shared" si="63"/>
        <v>375.34967911798583</v>
      </c>
      <c r="AO100" s="60">
        <v>386.6101694915254</v>
      </c>
      <c r="AP100" s="60">
        <f t="shared" si="64"/>
        <v>398.2084745762712</v>
      </c>
      <c r="AR100" s="11"/>
    </row>
    <row r="101" spans="2:44" ht="15">
      <c r="B101" s="30">
        <v>1280</v>
      </c>
      <c r="C101" s="29">
        <v>40.1408</v>
      </c>
      <c r="D101" s="37">
        <f t="shared" si="67"/>
        <v>42.94770664310387</v>
      </c>
      <c r="E101" s="37">
        <v>45.30983050847458</v>
      </c>
      <c r="F101" s="37">
        <f t="shared" si="68"/>
        <v>47.801871186440685</v>
      </c>
      <c r="G101" s="7"/>
      <c r="H101" s="23">
        <v>900</v>
      </c>
      <c r="I101" s="58">
        <v>18.82578226857888</v>
      </c>
      <c r="J101" s="36">
        <f t="shared" si="65"/>
        <v>18.82578226857888</v>
      </c>
      <c r="K101" s="36">
        <v>19.578813559322036</v>
      </c>
      <c r="L101" s="36">
        <f t="shared" si="66"/>
        <v>20.361966101694918</v>
      </c>
      <c r="N101" s="23">
        <v>1180</v>
      </c>
      <c r="O101" s="58">
        <v>30.663461538461533</v>
      </c>
      <c r="P101" s="48">
        <f t="shared" si="59"/>
        <v>30.663461538461533</v>
      </c>
      <c r="Q101" s="48">
        <v>31.889999999999997</v>
      </c>
      <c r="R101" s="48">
        <f t="shared" si="60"/>
        <v>33.1656</v>
      </c>
      <c r="T101" s="47">
        <v>1220</v>
      </c>
      <c r="U101" s="59">
        <v>82.77230769230768</v>
      </c>
      <c r="V101" s="36">
        <f>W101/1.04</f>
        <v>82.77230769230768</v>
      </c>
      <c r="W101" s="36">
        <v>86.08319999999999</v>
      </c>
      <c r="X101" s="36">
        <f>W101*1.04</f>
        <v>89.526528</v>
      </c>
      <c r="Z101" s="30">
        <v>860</v>
      </c>
      <c r="AA101" s="24">
        <v>45.70501955671447</v>
      </c>
      <c r="AB101" s="48">
        <f t="shared" si="61"/>
        <v>45.70501955671447</v>
      </c>
      <c r="AC101" s="48">
        <v>47.53322033898305</v>
      </c>
      <c r="AD101" s="48">
        <f t="shared" si="62"/>
        <v>49.434549152542374</v>
      </c>
      <c r="AF101" s="30">
        <v>1790</v>
      </c>
      <c r="AG101" s="29">
        <v>95.1302151238592</v>
      </c>
      <c r="AH101" s="50">
        <f t="shared" si="52"/>
        <v>95.1302151238592</v>
      </c>
      <c r="AI101" s="50">
        <v>98.93542372881357</v>
      </c>
      <c r="AJ101" s="50">
        <f t="shared" si="53"/>
        <v>102.89284067796612</v>
      </c>
      <c r="AL101" s="42" t="s">
        <v>73</v>
      </c>
      <c r="AM101" s="59">
        <v>499.83544512094784</v>
      </c>
      <c r="AN101" s="60">
        <f t="shared" si="63"/>
        <v>499.83544512094784</v>
      </c>
      <c r="AO101" s="60">
        <v>514.8305084745763</v>
      </c>
      <c r="AP101" s="60">
        <f t="shared" si="64"/>
        <v>530.2754237288136</v>
      </c>
      <c r="AR101" s="11"/>
    </row>
    <row r="102" spans="2:44" ht="15">
      <c r="B102" s="30">
        <v>1320</v>
      </c>
      <c r="C102" s="29">
        <v>41.395199999999996</v>
      </c>
      <c r="D102" s="37">
        <f t="shared" si="67"/>
        <v>44.289822475700866</v>
      </c>
      <c r="E102" s="37">
        <v>46.72576271186441</v>
      </c>
      <c r="F102" s="37">
        <f t="shared" si="68"/>
        <v>49.295679661016955</v>
      </c>
      <c r="G102" s="7"/>
      <c r="H102" s="23">
        <v>933</v>
      </c>
      <c r="I102" s="58">
        <v>19.516060951760107</v>
      </c>
      <c r="J102" s="36">
        <f t="shared" si="65"/>
        <v>19.516060951760107</v>
      </c>
      <c r="K102" s="36">
        <v>20.296703389830512</v>
      </c>
      <c r="L102" s="36">
        <f t="shared" si="66"/>
        <v>21.108571525423734</v>
      </c>
      <c r="N102" s="23">
        <v>1185</v>
      </c>
      <c r="O102" s="58">
        <v>30.793391460234684</v>
      </c>
      <c r="P102" s="48">
        <f t="shared" si="59"/>
        <v>30.793391460234684</v>
      </c>
      <c r="Q102" s="48">
        <v>32.02512711864407</v>
      </c>
      <c r="R102" s="48">
        <f t="shared" si="60"/>
        <v>33.306132203389836</v>
      </c>
      <c r="T102" s="47">
        <v>1403</v>
      </c>
      <c r="U102" s="59">
        <v>95.18815384615385</v>
      </c>
      <c r="V102" s="36">
        <f>W102/1.04</f>
        <v>95.18815384615385</v>
      </c>
      <c r="W102" s="36">
        <v>98.99568000000001</v>
      </c>
      <c r="X102" s="36">
        <f>W102*1.04</f>
        <v>102.95550720000001</v>
      </c>
      <c r="Z102" s="30">
        <v>882</v>
      </c>
      <c r="AA102" s="24">
        <v>46.87421773142112</v>
      </c>
      <c r="AB102" s="48">
        <f t="shared" si="61"/>
        <v>46.87421773142112</v>
      </c>
      <c r="AC102" s="48">
        <v>48.74918644067797</v>
      </c>
      <c r="AD102" s="48">
        <f t="shared" si="62"/>
        <v>50.699153898305084</v>
      </c>
      <c r="AF102" s="30">
        <v>1930</v>
      </c>
      <c r="AG102" s="29">
        <v>102.57056714471967</v>
      </c>
      <c r="AH102" s="50">
        <f t="shared" si="52"/>
        <v>102.57056714471967</v>
      </c>
      <c r="AI102" s="50">
        <v>106.67338983050847</v>
      </c>
      <c r="AJ102" s="50">
        <f t="shared" si="53"/>
        <v>110.94032542372881</v>
      </c>
      <c r="AL102" s="42" t="s">
        <v>74</v>
      </c>
      <c r="AM102" s="59">
        <v>624.8971532005925</v>
      </c>
      <c r="AN102" s="60">
        <f t="shared" si="63"/>
        <v>624.8971532005925</v>
      </c>
      <c r="AO102" s="60">
        <v>643.6440677966102</v>
      </c>
      <c r="AP102" s="60">
        <f t="shared" si="64"/>
        <v>662.9533898305085</v>
      </c>
      <c r="AR102" s="11"/>
    </row>
    <row r="103" spans="2:44" ht="15.75" thickBot="1">
      <c r="B103" s="34">
        <v>1600</v>
      </c>
      <c r="C103" s="70">
        <v>50.176</v>
      </c>
      <c r="D103" s="37">
        <f t="shared" si="67"/>
        <v>53.68463330387983</v>
      </c>
      <c r="E103" s="37">
        <v>56.63728813559322</v>
      </c>
      <c r="F103" s="37">
        <f t="shared" si="68"/>
        <v>59.75233898305084</v>
      </c>
      <c r="G103" s="7"/>
      <c r="H103" s="23">
        <v>944</v>
      </c>
      <c r="I103" s="58">
        <v>19.74615384615385</v>
      </c>
      <c r="J103" s="36">
        <f t="shared" si="65"/>
        <v>19.74615384615385</v>
      </c>
      <c r="K103" s="36">
        <v>20.536000000000005</v>
      </c>
      <c r="L103" s="36">
        <f t="shared" si="66"/>
        <v>21.357440000000008</v>
      </c>
      <c r="N103" s="23">
        <v>1200</v>
      </c>
      <c r="O103" s="58">
        <v>31.183181225554105</v>
      </c>
      <c r="P103" s="48">
        <f t="shared" si="59"/>
        <v>31.183181225554105</v>
      </c>
      <c r="Q103" s="48">
        <v>32.43050847457627</v>
      </c>
      <c r="R103" s="48">
        <f t="shared" si="60"/>
        <v>33.727728813559324</v>
      </c>
      <c r="T103" s="47">
        <v>1650</v>
      </c>
      <c r="U103" s="59">
        <v>111.94615384615385</v>
      </c>
      <c r="V103" s="36">
        <f>W103/1.04</f>
        <v>111.94615384615385</v>
      </c>
      <c r="W103" s="36">
        <v>116.424</v>
      </c>
      <c r="X103" s="36">
        <f>W103*1.04</f>
        <v>121.08096</v>
      </c>
      <c r="Z103" s="30">
        <v>884</v>
      </c>
      <c r="AA103" s="24">
        <v>46.98050847457626</v>
      </c>
      <c r="AB103" s="48">
        <f t="shared" si="61"/>
        <v>46.98050847457626</v>
      </c>
      <c r="AC103" s="48">
        <v>48.859728813559315</v>
      </c>
      <c r="AD103" s="48">
        <f t="shared" si="62"/>
        <v>50.81411796610169</v>
      </c>
      <c r="AF103" s="30">
        <v>2100</v>
      </c>
      <c r="AG103" s="29">
        <v>111.60528031290742</v>
      </c>
      <c r="AH103" s="50">
        <f t="shared" si="52"/>
        <v>111.60528031290742</v>
      </c>
      <c r="AI103" s="50">
        <v>116.06949152542373</v>
      </c>
      <c r="AJ103" s="50">
        <f t="shared" si="53"/>
        <v>120.71227118644069</v>
      </c>
      <c r="AL103" s="42" t="s">
        <v>75</v>
      </c>
      <c r="AM103" s="59">
        <v>752.4271844660194</v>
      </c>
      <c r="AN103" s="60">
        <f t="shared" si="63"/>
        <v>752.4271844660194</v>
      </c>
      <c r="AO103" s="60">
        <v>775</v>
      </c>
      <c r="AP103" s="60">
        <f t="shared" si="64"/>
        <v>798.25</v>
      </c>
      <c r="AR103" s="11"/>
    </row>
    <row r="104" spans="2:44" ht="15.75" thickBot="1">
      <c r="B104" s="98" t="s">
        <v>31</v>
      </c>
      <c r="C104" s="99"/>
      <c r="D104" s="100"/>
      <c r="E104" s="101"/>
      <c r="F104" s="102"/>
      <c r="H104" s="23">
        <v>950</v>
      </c>
      <c r="I104" s="58">
        <v>19.871659061277708</v>
      </c>
      <c r="J104" s="36">
        <f t="shared" si="65"/>
        <v>19.871659061277708</v>
      </c>
      <c r="K104" s="36">
        <v>20.666525423728817</v>
      </c>
      <c r="L104" s="36">
        <f t="shared" si="66"/>
        <v>21.49318644067797</v>
      </c>
      <c r="N104" s="23">
        <v>1220</v>
      </c>
      <c r="O104" s="58">
        <v>31.70290091264668</v>
      </c>
      <c r="P104" s="48">
        <f t="shared" si="59"/>
        <v>31.70290091264668</v>
      </c>
      <c r="Q104" s="48">
        <v>32.97101694915255</v>
      </c>
      <c r="R104" s="48">
        <f t="shared" si="60"/>
        <v>34.28985762711865</v>
      </c>
      <c r="T104" s="103" t="s">
        <v>36</v>
      </c>
      <c r="U104" s="104"/>
      <c r="V104" s="89"/>
      <c r="W104" s="90"/>
      <c r="X104" s="91"/>
      <c r="Z104" s="30">
        <v>905</v>
      </c>
      <c r="AA104" s="24">
        <v>48.09656127770535</v>
      </c>
      <c r="AB104" s="48">
        <f t="shared" si="61"/>
        <v>48.09656127770535</v>
      </c>
      <c r="AC104" s="48">
        <v>50.02042372881356</v>
      </c>
      <c r="AD104" s="48">
        <f t="shared" si="62"/>
        <v>52.021240677966105</v>
      </c>
      <c r="AF104" s="30">
        <v>2120</v>
      </c>
      <c r="AG104" s="29">
        <v>112.66818774445893</v>
      </c>
      <c r="AH104" s="50">
        <f t="shared" si="52"/>
        <v>112.66818774445893</v>
      </c>
      <c r="AI104" s="50">
        <v>117.17491525423729</v>
      </c>
      <c r="AJ104" s="50">
        <f>AI104*1.04</f>
        <v>121.86191186440679</v>
      </c>
      <c r="AL104" s="42" t="s">
        <v>76</v>
      </c>
      <c r="AM104" s="59">
        <v>375.34967911798583</v>
      </c>
      <c r="AN104" s="60">
        <f t="shared" si="63"/>
        <v>375.34967911798583</v>
      </c>
      <c r="AO104" s="60">
        <v>386.6101694915254</v>
      </c>
      <c r="AP104" s="60">
        <f t="shared" si="64"/>
        <v>398.2084745762712</v>
      </c>
      <c r="AR104" s="11"/>
    </row>
    <row r="105" spans="2:44" ht="15">
      <c r="B105" s="32">
        <v>1103</v>
      </c>
      <c r="C105" s="29">
        <v>32.13039</v>
      </c>
      <c r="D105" s="37">
        <f>E105/1.09</f>
        <v>32.13295754937023</v>
      </c>
      <c r="E105" s="37">
        <v>35.024923728813555</v>
      </c>
      <c r="F105" s="37">
        <f>E105*1.09</f>
        <v>38.17716686440678</v>
      </c>
      <c r="H105" s="23">
        <v>1018</v>
      </c>
      <c r="I105" s="58">
        <v>21.29405149934811</v>
      </c>
      <c r="J105" s="36">
        <f t="shared" si="65"/>
        <v>21.29405149934811</v>
      </c>
      <c r="K105" s="36">
        <v>22.145813559322036</v>
      </c>
      <c r="L105" s="36">
        <f t="shared" si="66"/>
        <v>23.031646101694918</v>
      </c>
      <c r="N105" s="23">
        <v>1225</v>
      </c>
      <c r="O105" s="58">
        <v>31.83283083441982</v>
      </c>
      <c r="P105" s="48">
        <f t="shared" si="59"/>
        <v>31.83283083441982</v>
      </c>
      <c r="Q105" s="48">
        <v>33.10614406779661</v>
      </c>
      <c r="R105" s="48">
        <f t="shared" si="60"/>
        <v>34.43038983050848</v>
      </c>
      <c r="T105" s="47">
        <v>1220</v>
      </c>
      <c r="U105" s="59">
        <v>93.66919817470665</v>
      </c>
      <c r="V105" s="36">
        <f>W105/1.04</f>
        <v>93.66919817470665</v>
      </c>
      <c r="W105" s="36">
        <v>97.41596610169492</v>
      </c>
      <c r="X105" s="36">
        <f>W105*1.04</f>
        <v>101.31260474576273</v>
      </c>
      <c r="Z105" s="30">
        <v>923</v>
      </c>
      <c r="AA105" s="24">
        <v>49.05317796610169</v>
      </c>
      <c r="AB105" s="48">
        <f t="shared" si="61"/>
        <v>49.05317796610169</v>
      </c>
      <c r="AC105" s="48">
        <v>51.01530508474576</v>
      </c>
      <c r="AD105" s="48">
        <f t="shared" si="62"/>
        <v>53.055917288135596</v>
      </c>
      <c r="AF105" s="103" t="s">
        <v>17</v>
      </c>
      <c r="AG105" s="104"/>
      <c r="AH105" s="89"/>
      <c r="AI105" s="90"/>
      <c r="AJ105" s="91"/>
      <c r="AL105" s="42" t="s">
        <v>77</v>
      </c>
      <c r="AM105" s="59">
        <v>499.83544512094784</v>
      </c>
      <c r="AN105" s="60">
        <f t="shared" si="63"/>
        <v>499.83544512094784</v>
      </c>
      <c r="AO105" s="60">
        <v>514.8305084745763</v>
      </c>
      <c r="AP105" s="60">
        <f t="shared" si="64"/>
        <v>530.2754237288136</v>
      </c>
      <c r="AR105" s="11"/>
    </row>
    <row r="106" spans="2:44" ht="15">
      <c r="B106" s="30">
        <v>1120</v>
      </c>
      <c r="C106" s="29">
        <v>32.6256</v>
      </c>
      <c r="D106" s="37">
        <f>E106/1.09</f>
        <v>32.628207121754</v>
      </c>
      <c r="E106" s="37">
        <v>35.564745762711865</v>
      </c>
      <c r="F106" s="37">
        <f>E106*1.09</f>
        <v>38.765572881355936</v>
      </c>
      <c r="G106" s="7"/>
      <c r="H106" s="23">
        <v>1025</v>
      </c>
      <c r="I106" s="58">
        <v>21.440474250325945</v>
      </c>
      <c r="J106" s="36">
        <f t="shared" si="65"/>
        <v>21.440474250325945</v>
      </c>
      <c r="K106" s="36">
        <v>22.298093220338984</v>
      </c>
      <c r="L106" s="36">
        <f t="shared" si="66"/>
        <v>23.190016949152543</v>
      </c>
      <c r="N106" s="23">
        <v>1230</v>
      </c>
      <c r="O106" s="58">
        <v>31.962760756192957</v>
      </c>
      <c r="P106" s="48">
        <f t="shared" si="59"/>
        <v>31.962760756192957</v>
      </c>
      <c r="Q106" s="48">
        <v>33.24127118644068</v>
      </c>
      <c r="R106" s="48">
        <f t="shared" si="60"/>
        <v>34.570922033898306</v>
      </c>
      <c r="T106" s="47">
        <v>1450</v>
      </c>
      <c r="U106" s="59">
        <v>111.32814537157756</v>
      </c>
      <c r="V106" s="36">
        <f>W106/1.04</f>
        <v>111.32814537157756</v>
      </c>
      <c r="W106" s="36">
        <v>115.78127118644066</v>
      </c>
      <c r="X106" s="36">
        <f>W106*1.04</f>
        <v>120.4125220338983</v>
      </c>
      <c r="Z106" s="30">
        <v>925</v>
      </c>
      <c r="AA106" s="24">
        <v>49.15946870925684</v>
      </c>
      <c r="AB106" s="48">
        <f t="shared" si="61"/>
        <v>49.15946870925684</v>
      </c>
      <c r="AC106" s="48">
        <v>51.12584745762712</v>
      </c>
      <c r="AD106" s="48">
        <f t="shared" si="62"/>
        <v>53.1708813559322</v>
      </c>
      <c r="AF106" s="30">
        <v>414</v>
      </c>
      <c r="AG106" s="85">
        <v>47.08279009126467</v>
      </c>
      <c r="AH106" s="36">
        <f>AI106/1.04</f>
        <v>47.08279009126467</v>
      </c>
      <c r="AI106" s="36">
        <v>48.96610169491526</v>
      </c>
      <c r="AJ106" s="36">
        <f>AI106*1.04</f>
        <v>50.92474576271187</v>
      </c>
      <c r="AL106" s="42" t="s">
        <v>78</v>
      </c>
      <c r="AM106" s="59">
        <v>499.83544512094784</v>
      </c>
      <c r="AN106" s="60">
        <f t="shared" si="63"/>
        <v>499.83544512094784</v>
      </c>
      <c r="AO106" s="60">
        <v>514.8305084745763</v>
      </c>
      <c r="AP106" s="60">
        <f t="shared" si="64"/>
        <v>530.2754237288136</v>
      </c>
      <c r="AR106" s="11"/>
    </row>
    <row r="107" spans="2:3" ht="15.75" thickBot="1">
      <c r="B107" s="6" t="s">
        <v>105</v>
      </c>
      <c r="C107" s="6"/>
    </row>
    <row r="108" spans="2:42" ht="29.25" thickBot="1">
      <c r="B108" s="25" t="s">
        <v>1</v>
      </c>
      <c r="C108" s="25" t="s">
        <v>115</v>
      </c>
      <c r="D108" s="40" t="s">
        <v>114</v>
      </c>
      <c r="E108" s="40" t="s">
        <v>112</v>
      </c>
      <c r="F108" s="41" t="s">
        <v>113</v>
      </c>
      <c r="G108" s="7"/>
      <c r="H108" s="25" t="s">
        <v>1</v>
      </c>
      <c r="I108" s="25" t="s">
        <v>115</v>
      </c>
      <c r="J108" s="40" t="s">
        <v>114</v>
      </c>
      <c r="K108" s="40" t="s">
        <v>112</v>
      </c>
      <c r="L108" s="41" t="s">
        <v>113</v>
      </c>
      <c r="N108" s="139" t="s">
        <v>1</v>
      </c>
      <c r="O108" s="140"/>
      <c r="P108" s="140"/>
      <c r="Q108" s="62"/>
      <c r="R108" s="62"/>
      <c r="S108" s="63"/>
      <c r="T108" s="40"/>
      <c r="U108" s="25" t="s">
        <v>115</v>
      </c>
      <c r="V108" s="25" t="s">
        <v>114</v>
      </c>
      <c r="W108" s="40" t="s">
        <v>112</v>
      </c>
      <c r="X108" s="41" t="s">
        <v>113</v>
      </c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51"/>
      <c r="AJ108" s="51"/>
      <c r="AK108" s="16"/>
      <c r="AL108" s="16"/>
      <c r="AM108" s="16"/>
      <c r="AN108" s="16"/>
      <c r="AO108" s="16"/>
      <c r="AP108" s="16"/>
    </row>
    <row r="109" spans="2:42" ht="29.25" thickBot="1">
      <c r="B109" s="121" t="s">
        <v>65</v>
      </c>
      <c r="C109" s="122"/>
      <c r="D109" s="122"/>
      <c r="E109" s="123"/>
      <c r="F109" s="124"/>
      <c r="H109" s="121" t="s">
        <v>63</v>
      </c>
      <c r="I109" s="122"/>
      <c r="J109" s="122"/>
      <c r="K109" s="123"/>
      <c r="L109" s="124"/>
      <c r="N109" s="121" t="s">
        <v>65</v>
      </c>
      <c r="O109" s="122"/>
      <c r="P109" s="122"/>
      <c r="Q109" s="122"/>
      <c r="R109" s="122"/>
      <c r="S109" s="143"/>
      <c r="T109" s="143"/>
      <c r="U109" s="143"/>
      <c r="V109" s="95"/>
      <c r="W109" s="95"/>
      <c r="X109" s="96"/>
      <c r="Z109" s="133"/>
      <c r="AA109" s="133"/>
      <c r="AB109" s="134"/>
      <c r="AC109" s="134"/>
      <c r="AD109" s="134"/>
      <c r="AE109" s="134"/>
      <c r="AF109" s="134"/>
      <c r="AG109" s="134"/>
      <c r="AH109" s="134"/>
      <c r="AI109" s="52"/>
      <c r="AJ109" s="52"/>
      <c r="AK109" s="16"/>
      <c r="AL109" s="16"/>
      <c r="AM109" s="16"/>
      <c r="AN109" s="16"/>
      <c r="AO109" s="16"/>
      <c r="AP109" s="16"/>
    </row>
    <row r="110" spans="2:42" ht="15" customHeight="1">
      <c r="B110" s="44" t="s">
        <v>79</v>
      </c>
      <c r="C110" s="71">
        <v>624.8971532005925</v>
      </c>
      <c r="D110" s="45">
        <f>E110/1.03</f>
        <v>624.8971532005925</v>
      </c>
      <c r="E110" s="45">
        <v>643.6440677966102</v>
      </c>
      <c r="F110" s="45">
        <f>E110*1.03</f>
        <v>662.9533898305085</v>
      </c>
      <c r="H110" s="44" t="s">
        <v>95</v>
      </c>
      <c r="I110" s="71">
        <v>412.86819154187924</v>
      </c>
      <c r="J110" s="45">
        <f>K110/1.03</f>
        <v>412.86819154187924</v>
      </c>
      <c r="K110" s="45">
        <v>425.25423728813564</v>
      </c>
      <c r="L110" s="45">
        <f>K110*1.03</f>
        <v>438.0118644067797</v>
      </c>
      <c r="N110" s="135" t="s">
        <v>106</v>
      </c>
      <c r="O110" s="135"/>
      <c r="P110" s="136"/>
      <c r="Q110" s="136"/>
      <c r="R110" s="136"/>
      <c r="S110" s="136"/>
      <c r="T110" s="45"/>
      <c r="U110" s="45">
        <v>1820.0887957298808</v>
      </c>
      <c r="V110" s="45">
        <v>1874.6914596017773</v>
      </c>
      <c r="W110" s="45">
        <v>1930.9322033898306</v>
      </c>
      <c r="X110" s="45">
        <v>1988.8601694915255</v>
      </c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52"/>
      <c r="AJ110" s="52"/>
      <c r="AK110" s="17"/>
      <c r="AL110" s="17"/>
      <c r="AM110" s="17"/>
      <c r="AN110" s="17"/>
      <c r="AO110" s="17"/>
      <c r="AP110" s="17"/>
    </row>
    <row r="111" spans="2:42" ht="15">
      <c r="B111" s="42" t="s">
        <v>80</v>
      </c>
      <c r="C111" s="71">
        <v>752.4271844660194</v>
      </c>
      <c r="D111" s="45">
        <f aca="true" t="shared" si="69" ref="D111:D125">E111/1.03</f>
        <v>752.4271844660194</v>
      </c>
      <c r="E111" s="45">
        <v>775</v>
      </c>
      <c r="F111" s="45">
        <f aca="true" t="shared" si="70" ref="F111:F125">E111*1.03</f>
        <v>798.25</v>
      </c>
      <c r="H111" s="42" t="s">
        <v>97</v>
      </c>
      <c r="I111" s="71">
        <v>375.34967911798583</v>
      </c>
      <c r="J111" s="45">
        <f aca="true" t="shared" si="71" ref="J111:J119">K111/1.03</f>
        <v>375.34967911798583</v>
      </c>
      <c r="K111" s="45">
        <v>386.6101694915254</v>
      </c>
      <c r="L111" s="45">
        <f aca="true" t="shared" si="72" ref="L111:L119">K111*1.03</f>
        <v>398.2084745762712</v>
      </c>
      <c r="N111" s="137" t="s">
        <v>107</v>
      </c>
      <c r="O111" s="137"/>
      <c r="P111" s="138"/>
      <c r="Q111" s="138"/>
      <c r="R111" s="138"/>
      <c r="S111" s="138"/>
      <c r="T111" s="60"/>
      <c r="U111" s="60">
        <v>677.351017923701</v>
      </c>
      <c r="V111" s="60">
        <v>697.671548461412</v>
      </c>
      <c r="W111" s="60">
        <v>718.6016949152544</v>
      </c>
      <c r="X111" s="60">
        <v>740.159745762712</v>
      </c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7"/>
      <c r="AL111" s="17"/>
      <c r="AM111" s="17"/>
      <c r="AN111" s="17"/>
      <c r="AO111" s="17"/>
      <c r="AP111" s="17"/>
    </row>
    <row r="112" spans="2:40" ht="15">
      <c r="B112" s="42" t="s">
        <v>81</v>
      </c>
      <c r="C112" s="71">
        <v>375.34967911798583</v>
      </c>
      <c r="D112" s="45">
        <f t="shared" si="69"/>
        <v>375.34967911798583</v>
      </c>
      <c r="E112" s="45">
        <v>386.6101694915254</v>
      </c>
      <c r="F112" s="45">
        <f t="shared" si="70"/>
        <v>398.2084745762712</v>
      </c>
      <c r="H112" s="42" t="s">
        <v>96</v>
      </c>
      <c r="I112" s="71">
        <v>412.86819154187924</v>
      </c>
      <c r="J112" s="45">
        <f t="shared" si="71"/>
        <v>412.86819154187924</v>
      </c>
      <c r="K112" s="45">
        <v>425.25423728813564</v>
      </c>
      <c r="L112" s="45">
        <f t="shared" si="72"/>
        <v>438.0118644067797</v>
      </c>
      <c r="N112" s="137" t="s">
        <v>110</v>
      </c>
      <c r="O112" s="137"/>
      <c r="P112" s="138"/>
      <c r="Q112" s="138"/>
      <c r="R112" s="138"/>
      <c r="S112" s="138"/>
      <c r="T112" s="60"/>
      <c r="U112" s="60">
        <v>887.3182507337071</v>
      </c>
      <c r="V112" s="60">
        <v>913.9377982557183</v>
      </c>
      <c r="W112" s="60">
        <v>941.3559322033899</v>
      </c>
      <c r="X112" s="60">
        <v>969.5966101694917</v>
      </c>
      <c r="Z112" s="144"/>
      <c r="AA112" s="144"/>
      <c r="AB112" s="144"/>
      <c r="AC112" s="54"/>
      <c r="AD112" s="54"/>
      <c r="AE112" s="19"/>
      <c r="AF112" s="141"/>
      <c r="AG112" s="141"/>
      <c r="AH112" s="142"/>
      <c r="AI112" s="53"/>
      <c r="AJ112" s="53"/>
      <c r="AK112" s="7"/>
      <c r="AL112" s="7"/>
      <c r="AN112" s="7"/>
    </row>
    <row r="113" spans="2:40" ht="15">
      <c r="B113" s="42" t="s">
        <v>82</v>
      </c>
      <c r="C113" s="71">
        <v>499.83544512094784</v>
      </c>
      <c r="D113" s="45">
        <f t="shared" si="69"/>
        <v>499.83544512094784</v>
      </c>
      <c r="E113" s="45">
        <v>514.8305084745763</v>
      </c>
      <c r="F113" s="45">
        <f t="shared" si="70"/>
        <v>530.2754237288136</v>
      </c>
      <c r="H113" s="42" t="s">
        <v>98</v>
      </c>
      <c r="I113" s="71">
        <v>412.86819154187924</v>
      </c>
      <c r="J113" s="45">
        <f t="shared" si="71"/>
        <v>412.86819154187924</v>
      </c>
      <c r="K113" s="45">
        <v>425.25423728813564</v>
      </c>
      <c r="L113" s="45">
        <f t="shared" si="72"/>
        <v>438.0118644067797</v>
      </c>
      <c r="N113" s="137" t="s">
        <v>108</v>
      </c>
      <c r="O113" s="137"/>
      <c r="P113" s="138"/>
      <c r="Q113" s="138"/>
      <c r="R113" s="138"/>
      <c r="S113" s="138"/>
      <c r="T113" s="60"/>
      <c r="U113" s="60">
        <v>1837.6626177645778</v>
      </c>
      <c r="V113" s="60">
        <v>1892.7924962975153</v>
      </c>
      <c r="W113" s="60">
        <v>1949.5762711864409</v>
      </c>
      <c r="X113" s="60">
        <v>2008.063559322034</v>
      </c>
      <c r="Z113" s="144"/>
      <c r="AA113" s="144"/>
      <c r="AB113" s="144"/>
      <c r="AC113" s="54"/>
      <c r="AD113" s="54"/>
      <c r="AE113" s="19"/>
      <c r="AF113" s="141"/>
      <c r="AG113" s="141"/>
      <c r="AH113" s="142"/>
      <c r="AI113" s="53"/>
      <c r="AJ113" s="53"/>
      <c r="AK113" s="7"/>
      <c r="AL113" s="7"/>
      <c r="AN113" s="7"/>
    </row>
    <row r="114" spans="2:42" ht="15" customHeight="1">
      <c r="B114" s="42" t="s">
        <v>83</v>
      </c>
      <c r="C114" s="71">
        <v>624.8971532005925</v>
      </c>
      <c r="D114" s="45">
        <f t="shared" si="69"/>
        <v>624.8971532005925</v>
      </c>
      <c r="E114" s="45">
        <v>643.6440677966102</v>
      </c>
      <c r="F114" s="45">
        <f t="shared" si="70"/>
        <v>662.9533898305085</v>
      </c>
      <c r="H114" s="42" t="s">
        <v>99</v>
      </c>
      <c r="I114" s="71">
        <v>375.34967911798583</v>
      </c>
      <c r="J114" s="45">
        <f t="shared" si="71"/>
        <v>375.34967911798583</v>
      </c>
      <c r="K114" s="45">
        <v>386.6101694915254</v>
      </c>
      <c r="L114" s="45">
        <f t="shared" si="72"/>
        <v>398.2084745762712</v>
      </c>
      <c r="N114" s="137" t="s">
        <v>111</v>
      </c>
      <c r="O114" s="137"/>
      <c r="P114" s="138"/>
      <c r="Q114" s="138"/>
      <c r="R114" s="138"/>
      <c r="S114" s="138"/>
      <c r="T114" s="60"/>
      <c r="U114" s="60">
        <v>789.384133394895</v>
      </c>
      <c r="V114" s="60">
        <v>813.0656573967419</v>
      </c>
      <c r="W114" s="60">
        <v>837.4576271186442</v>
      </c>
      <c r="X114" s="60">
        <v>862.5813559322035</v>
      </c>
      <c r="Z114" s="20"/>
      <c r="AA114" s="20"/>
      <c r="AB114" s="19"/>
      <c r="AC114" s="19"/>
      <c r="AD114" s="19"/>
      <c r="AE114" s="19"/>
      <c r="AF114" s="141"/>
      <c r="AG114" s="141"/>
      <c r="AH114" s="142"/>
      <c r="AI114" s="53"/>
      <c r="AJ114" s="53"/>
      <c r="AK114" s="15"/>
      <c r="AL114" s="15"/>
      <c r="AM114" s="67"/>
      <c r="AN114" s="15"/>
      <c r="AO114" s="55"/>
      <c r="AP114" s="55"/>
    </row>
    <row r="115" spans="2:42" ht="15">
      <c r="B115" s="42" t="s">
        <v>84</v>
      </c>
      <c r="C115" s="71">
        <v>752.4271844660194</v>
      </c>
      <c r="D115" s="45">
        <f t="shared" si="69"/>
        <v>752.4271844660194</v>
      </c>
      <c r="E115" s="45">
        <v>775</v>
      </c>
      <c r="F115" s="45">
        <f t="shared" si="70"/>
        <v>798.25</v>
      </c>
      <c r="H115" s="42" t="s">
        <v>100</v>
      </c>
      <c r="I115" s="71">
        <v>412.86819154187924</v>
      </c>
      <c r="J115" s="45">
        <f t="shared" si="71"/>
        <v>412.86819154187924</v>
      </c>
      <c r="K115" s="45">
        <v>425.25423728813564</v>
      </c>
      <c r="L115" s="45">
        <f t="shared" si="72"/>
        <v>438.0118644067797</v>
      </c>
      <c r="N115" s="137" t="s">
        <v>109</v>
      </c>
      <c r="O115" s="137"/>
      <c r="P115" s="138"/>
      <c r="Q115" s="138"/>
      <c r="R115" s="138"/>
      <c r="S115" s="138"/>
      <c r="T115" s="60"/>
      <c r="U115" s="60">
        <v>670.6010726421921</v>
      </c>
      <c r="V115" s="60">
        <v>690.7191048214579</v>
      </c>
      <c r="W115" s="60">
        <v>711.4406779661017</v>
      </c>
      <c r="X115" s="60">
        <v>732.7838983050848</v>
      </c>
      <c r="Z115" s="20"/>
      <c r="AA115" s="20"/>
      <c r="AB115" s="19"/>
      <c r="AC115" s="19"/>
      <c r="AD115" s="19"/>
      <c r="AE115" s="19"/>
      <c r="AF115" s="146"/>
      <c r="AG115" s="146"/>
      <c r="AH115" s="147"/>
      <c r="AI115" s="56"/>
      <c r="AJ115" s="56"/>
      <c r="AK115" s="15"/>
      <c r="AL115" s="15"/>
      <c r="AM115" s="67"/>
      <c r="AN115" s="15"/>
      <c r="AO115" s="55"/>
      <c r="AP115" s="55"/>
    </row>
    <row r="116" spans="2:40" ht="15">
      <c r="B116" s="42" t="s">
        <v>85</v>
      </c>
      <c r="C116" s="71">
        <v>499.83544512094784</v>
      </c>
      <c r="D116" s="45">
        <f t="shared" si="69"/>
        <v>499.83544512094784</v>
      </c>
      <c r="E116" s="45">
        <v>514.8305084745763</v>
      </c>
      <c r="F116" s="45">
        <f t="shared" si="70"/>
        <v>530.2754237288136</v>
      </c>
      <c r="H116" s="42" t="s">
        <v>101</v>
      </c>
      <c r="I116" s="71">
        <v>549.8189896330426</v>
      </c>
      <c r="J116" s="45">
        <f t="shared" si="71"/>
        <v>549.8189896330426</v>
      </c>
      <c r="K116" s="45">
        <v>566.3135593220339</v>
      </c>
      <c r="L116" s="45">
        <f t="shared" si="72"/>
        <v>583.302966101695</v>
      </c>
      <c r="N116" s="12"/>
      <c r="O116" s="12"/>
      <c r="P116" s="12"/>
      <c r="Q116" s="12"/>
      <c r="R116" s="12"/>
      <c r="S116" s="12"/>
      <c r="T116" s="12"/>
      <c r="U116" s="12"/>
      <c r="V116" s="12"/>
      <c r="Z116" s="144"/>
      <c r="AA116" s="144"/>
      <c r="AB116" s="144"/>
      <c r="AC116" s="54"/>
      <c r="AD116" s="54"/>
      <c r="AE116" s="19"/>
      <c r="AF116" s="21"/>
      <c r="AG116" s="66"/>
      <c r="AH116" s="19"/>
      <c r="AI116" s="19"/>
      <c r="AJ116" s="19"/>
      <c r="AK116" s="7"/>
      <c r="AL116" s="7"/>
      <c r="AN116" s="7"/>
    </row>
    <row r="117" spans="2:40" ht="15">
      <c r="B117" s="42" t="s">
        <v>86</v>
      </c>
      <c r="C117" s="71">
        <v>624.8971532005925</v>
      </c>
      <c r="D117" s="45">
        <f t="shared" si="69"/>
        <v>624.8971532005925</v>
      </c>
      <c r="E117" s="45">
        <v>643.6440677966102</v>
      </c>
      <c r="F117" s="45">
        <f t="shared" si="70"/>
        <v>662.9533898305085</v>
      </c>
      <c r="H117" s="42" t="s">
        <v>102</v>
      </c>
      <c r="I117" s="71">
        <v>412.86819154187924</v>
      </c>
      <c r="J117" s="45">
        <f t="shared" si="71"/>
        <v>412.86819154187924</v>
      </c>
      <c r="K117" s="45">
        <v>425.25423728813564</v>
      </c>
      <c r="L117" s="45">
        <f t="shared" si="72"/>
        <v>438.0118644067797</v>
      </c>
      <c r="N117" s="12"/>
      <c r="O117" s="12"/>
      <c r="P117" s="12"/>
      <c r="Q117" s="12"/>
      <c r="R117" s="12"/>
      <c r="S117" s="12"/>
      <c r="T117" s="12"/>
      <c r="U117" s="12"/>
      <c r="V117" s="12"/>
      <c r="Z117" s="145"/>
      <c r="AA117" s="145"/>
      <c r="AB117" s="145"/>
      <c r="AC117" s="55"/>
      <c r="AD117" s="55"/>
      <c r="AE117" s="7"/>
      <c r="AF117" s="13"/>
      <c r="AG117" s="13"/>
      <c r="AH117" s="7"/>
      <c r="AK117" s="7"/>
      <c r="AL117" s="7"/>
      <c r="AN117" s="7"/>
    </row>
    <row r="118" spans="2:40" ht="15">
      <c r="B118" s="42" t="s">
        <v>87</v>
      </c>
      <c r="C118" s="71">
        <v>752.4271844660194</v>
      </c>
      <c r="D118" s="45">
        <f t="shared" si="69"/>
        <v>752.4271844660194</v>
      </c>
      <c r="E118" s="45">
        <v>775</v>
      </c>
      <c r="F118" s="45">
        <f t="shared" si="70"/>
        <v>798.25</v>
      </c>
      <c r="H118" s="42" t="s">
        <v>103</v>
      </c>
      <c r="I118" s="71">
        <v>549.8189896330426</v>
      </c>
      <c r="J118" s="45">
        <f t="shared" si="71"/>
        <v>549.8189896330426</v>
      </c>
      <c r="K118" s="45">
        <v>566.3135593220339</v>
      </c>
      <c r="L118" s="45">
        <f t="shared" si="72"/>
        <v>583.302966101695</v>
      </c>
      <c r="N118" s="12"/>
      <c r="O118" s="12"/>
      <c r="P118" s="12"/>
      <c r="Q118" s="12"/>
      <c r="R118" s="12"/>
      <c r="S118" s="12"/>
      <c r="T118" s="12"/>
      <c r="U118" s="12"/>
      <c r="V118" s="12"/>
      <c r="Z118" s="14"/>
      <c r="AA118" s="14"/>
      <c r="AB118" s="7"/>
      <c r="AE118" s="7"/>
      <c r="AF118" s="13"/>
      <c r="AG118" s="13"/>
      <c r="AH118" s="7"/>
      <c r="AK118" s="7"/>
      <c r="AL118" s="7"/>
      <c r="AN118" s="7"/>
    </row>
    <row r="119" spans="2:40" ht="15">
      <c r="B119" s="42" t="s">
        <v>88</v>
      </c>
      <c r="C119" s="71">
        <v>499.83544512094784</v>
      </c>
      <c r="D119" s="45">
        <f t="shared" si="69"/>
        <v>499.83544512094784</v>
      </c>
      <c r="E119" s="45">
        <v>514.8305084745763</v>
      </c>
      <c r="F119" s="45">
        <f t="shared" si="70"/>
        <v>530.2754237288136</v>
      </c>
      <c r="H119" s="42" t="s">
        <v>104</v>
      </c>
      <c r="I119" s="71">
        <v>412.86819154187924</v>
      </c>
      <c r="J119" s="45">
        <f t="shared" si="71"/>
        <v>412.86819154187924</v>
      </c>
      <c r="K119" s="45">
        <v>425.25423728813564</v>
      </c>
      <c r="L119" s="45">
        <f t="shared" si="72"/>
        <v>438.0118644067797</v>
      </c>
      <c r="N119" s="12"/>
      <c r="O119" s="12"/>
      <c r="P119" s="12"/>
      <c r="Q119" s="12"/>
      <c r="R119" s="12"/>
      <c r="S119" s="12"/>
      <c r="T119" s="12"/>
      <c r="U119" s="12"/>
      <c r="V119" s="12"/>
      <c r="Z119" s="14"/>
      <c r="AA119" s="14"/>
      <c r="AB119" s="7"/>
      <c r="AE119" s="7"/>
      <c r="AF119" s="14"/>
      <c r="AG119" s="14"/>
      <c r="AH119" s="7"/>
      <c r="AK119" s="7"/>
      <c r="AL119" s="7"/>
      <c r="AN119" s="7"/>
    </row>
    <row r="120" spans="2:22" ht="15">
      <c r="B120" s="43" t="s">
        <v>94</v>
      </c>
      <c r="C120" s="69">
        <v>654.7638637485601</v>
      </c>
      <c r="D120" s="45">
        <f t="shared" si="69"/>
        <v>654.7638637485601</v>
      </c>
      <c r="E120" s="45">
        <v>674.4067796610169</v>
      </c>
      <c r="F120" s="45">
        <f t="shared" si="70"/>
        <v>694.6389830508474</v>
      </c>
      <c r="H120" s="49"/>
      <c r="I120" s="49"/>
      <c r="J120" s="49"/>
      <c r="K120" s="49"/>
      <c r="L120" s="49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2:22" ht="15">
      <c r="B121" s="42" t="s">
        <v>89</v>
      </c>
      <c r="C121" s="71">
        <v>375.34967911798583</v>
      </c>
      <c r="D121" s="45">
        <f t="shared" si="69"/>
        <v>375.34967911798583</v>
      </c>
      <c r="E121" s="45">
        <v>386.6101694915254</v>
      </c>
      <c r="F121" s="45">
        <f t="shared" si="70"/>
        <v>398.2084745762712</v>
      </c>
      <c r="H121" s="49"/>
      <c r="I121" s="49"/>
      <c r="J121" s="49"/>
      <c r="K121" s="49"/>
      <c r="L121" s="49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2:22" ht="15">
      <c r="B122" s="42" t="s">
        <v>90</v>
      </c>
      <c r="C122" s="71">
        <v>624.8971532005925</v>
      </c>
      <c r="D122" s="45">
        <f t="shared" si="69"/>
        <v>624.8971532005925</v>
      </c>
      <c r="E122" s="45">
        <v>643.6440677966102</v>
      </c>
      <c r="F122" s="45">
        <f t="shared" si="70"/>
        <v>662.9533898305085</v>
      </c>
      <c r="H122" s="49"/>
      <c r="I122" s="49"/>
      <c r="J122" s="49"/>
      <c r="K122" s="49"/>
      <c r="L122" s="49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2:22" ht="15">
      <c r="B123" s="42" t="s">
        <v>91</v>
      </c>
      <c r="C123" s="71">
        <v>499.83544512094784</v>
      </c>
      <c r="D123" s="45">
        <f t="shared" si="69"/>
        <v>499.83544512094784</v>
      </c>
      <c r="E123" s="45">
        <v>514.8305084745763</v>
      </c>
      <c r="F123" s="45">
        <f t="shared" si="70"/>
        <v>530.2754237288136</v>
      </c>
      <c r="H123" s="49"/>
      <c r="I123" s="49"/>
      <c r="J123" s="49"/>
      <c r="K123" s="49"/>
      <c r="L123" s="49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2:22" ht="15">
      <c r="B124" s="42" t="s">
        <v>92</v>
      </c>
      <c r="C124" s="71">
        <v>624.8971532005925</v>
      </c>
      <c r="D124" s="45">
        <f t="shared" si="69"/>
        <v>624.8971532005925</v>
      </c>
      <c r="E124" s="45">
        <v>643.6440677966102</v>
      </c>
      <c r="F124" s="45">
        <f t="shared" si="70"/>
        <v>662.9533898305085</v>
      </c>
      <c r="H124" s="49"/>
      <c r="I124" s="49"/>
      <c r="J124" s="49"/>
      <c r="K124" s="49"/>
      <c r="L124" s="49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2:22" ht="15">
      <c r="B125" s="42" t="s">
        <v>93</v>
      </c>
      <c r="C125" s="71">
        <v>375.34967911798583</v>
      </c>
      <c r="D125" s="45">
        <f t="shared" si="69"/>
        <v>375.34967911798583</v>
      </c>
      <c r="E125" s="45">
        <v>386.6101694915254</v>
      </c>
      <c r="F125" s="45">
        <f t="shared" si="70"/>
        <v>398.2084745762712</v>
      </c>
      <c r="H125" s="49"/>
      <c r="I125" s="49"/>
      <c r="J125" s="49"/>
      <c r="K125" s="49"/>
      <c r="L125" s="49"/>
      <c r="N125" s="12"/>
      <c r="O125" s="12"/>
      <c r="P125" s="12"/>
      <c r="Q125" s="12"/>
      <c r="R125" s="12"/>
      <c r="S125" s="12"/>
      <c r="T125" s="12"/>
      <c r="U125" s="12"/>
      <c r="V125" s="12"/>
    </row>
  </sheetData>
  <sheetProtection/>
  <mergeCells count="73">
    <mergeCell ref="N115:S115"/>
    <mergeCell ref="AF114:AH114"/>
    <mergeCell ref="Z116:AB116"/>
    <mergeCell ref="Z117:AB117"/>
    <mergeCell ref="Z112:AB112"/>
    <mergeCell ref="Z113:AB113"/>
    <mergeCell ref="AF115:AH115"/>
    <mergeCell ref="N113:S113"/>
    <mergeCell ref="N114:S114"/>
    <mergeCell ref="AF113:AH113"/>
    <mergeCell ref="Z108:AH108"/>
    <mergeCell ref="Z109:AH110"/>
    <mergeCell ref="N110:S110"/>
    <mergeCell ref="N111:S111"/>
    <mergeCell ref="N112:S112"/>
    <mergeCell ref="N108:P108"/>
    <mergeCell ref="AF112:AH112"/>
    <mergeCell ref="N109:X109"/>
    <mergeCell ref="N85:R85"/>
    <mergeCell ref="N89:R89"/>
    <mergeCell ref="T89:X89"/>
    <mergeCell ref="AF105:AJ105"/>
    <mergeCell ref="AL87:AP87"/>
    <mergeCell ref="AL92:AP92"/>
    <mergeCell ref="AL93:AP93"/>
    <mergeCell ref="T94:X94"/>
    <mergeCell ref="T99:X99"/>
    <mergeCell ref="T104:X104"/>
    <mergeCell ref="B109:F109"/>
    <mergeCell ref="H80:L80"/>
    <mergeCell ref="H87:L87"/>
    <mergeCell ref="H93:L93"/>
    <mergeCell ref="H94:L94"/>
    <mergeCell ref="H109:L109"/>
    <mergeCell ref="AF66:AJ66"/>
    <mergeCell ref="T86:X86"/>
    <mergeCell ref="AL75:AP75"/>
    <mergeCell ref="AL80:AP80"/>
    <mergeCell ref="AL83:AP83"/>
    <mergeCell ref="AL85:AP85"/>
    <mergeCell ref="Z75:AD75"/>
    <mergeCell ref="Z80:AD80"/>
    <mergeCell ref="Z81:AD81"/>
    <mergeCell ref="AF58:AJ58"/>
    <mergeCell ref="B55:F55"/>
    <mergeCell ref="AF62:AJ62"/>
    <mergeCell ref="AL19:AP19"/>
    <mergeCell ref="N50:R50"/>
    <mergeCell ref="B3:F3"/>
    <mergeCell ref="H6:L6"/>
    <mergeCell ref="H40:L40"/>
    <mergeCell ref="T6:X6"/>
    <mergeCell ref="AF8:AJ8"/>
    <mergeCell ref="B104:F104"/>
    <mergeCell ref="B74:F74"/>
    <mergeCell ref="Z40:AD40"/>
    <mergeCell ref="Z42:AD42"/>
    <mergeCell ref="Z45:AD45"/>
    <mergeCell ref="Z56:AD56"/>
    <mergeCell ref="Z57:AD57"/>
    <mergeCell ref="T51:X51"/>
    <mergeCell ref="H63:L63"/>
    <mergeCell ref="N56:R56"/>
    <mergeCell ref="Z87:AD87"/>
    <mergeCell ref="Z91:AD91"/>
    <mergeCell ref="B39:F39"/>
    <mergeCell ref="B81:F81"/>
    <mergeCell ref="B87:F87"/>
    <mergeCell ref="B97:F97"/>
    <mergeCell ref="N58:R58"/>
    <mergeCell ref="N60:R60"/>
    <mergeCell ref="N61:R61"/>
    <mergeCell ref="T64:X64"/>
  </mergeCells>
  <printOptions/>
  <pageMargins left="0.8661417322834646" right="0.8267716535433072" top="0.3937007874015748" bottom="0.3937007874015748" header="0.31496062992125984" footer="0.31496062992125984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Notebook</cp:lastModifiedBy>
  <cp:lastPrinted>2014-02-21T12:56:45Z</cp:lastPrinted>
  <dcterms:created xsi:type="dcterms:W3CDTF">2013-11-12T11:38:37Z</dcterms:created>
  <dcterms:modified xsi:type="dcterms:W3CDTF">2014-06-17T15:41:42Z</dcterms:modified>
  <cp:category/>
  <cp:version/>
  <cp:contentType/>
  <cp:contentStatus/>
</cp:coreProperties>
</file>